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codeName="ThisWorkbook"/>
  <xr:revisionPtr revIDLastSave="0" documentId="13_ncr:1_{C24D626C-8839-49BA-A984-1D4490EF0C55}" xr6:coauthVersionLast="47" xr6:coauthVersionMax="47" xr10:uidLastSave="{00000000-0000-0000-0000-000000000000}"/>
  <bookViews>
    <workbookView xWindow="-120" yWindow="-120" windowWidth="20730" windowHeight="11310" tabRatio="835" xr2:uid="{00000000-000D-0000-FFFF-FFFF00000000}"/>
  </bookViews>
  <sheets>
    <sheet name="PAF" sheetId="5" r:id="rId1"/>
    <sheet name="OTP | PayrollUseOnly" sheetId="16" state="hidden" r:id="rId2"/>
    <sheet name="EL" sheetId="3" state="hidden" r:id="rId3"/>
    <sheet name="FTAcademic" sheetId="9" state="hidden" r:id="rId4"/>
    <sheet name="PL" sheetId="10" state="hidden" r:id="rId5"/>
    <sheet name="Clinical" sheetId="11" state="hidden" r:id="rId6"/>
    <sheet name="FTSupport" sheetId="14" state="hidden" r:id="rId7"/>
    <sheet name="PTAcademic" sheetId="13" state="hidden" r:id="rId8"/>
    <sheet name="PTSupport" sheetId="15" state="hidden" r:id="rId9"/>
    <sheet name="Faculty - PT Coun &amp; Lib" sheetId="12" state="hidden" r:id="rId10"/>
    <sheet name="FOAPs" sheetId="2" state="hidden" r:id="rId11"/>
    <sheet name="Terminated_FOAPs" sheetId="8" state="hidden" r:id="rId12"/>
    <sheet name="Config" sheetId="6" state="hidden" r:id="rId13"/>
    <sheet name="Colours" sheetId="4" state="hidden" r:id="rId14"/>
  </sheets>
  <externalReferences>
    <externalReference r:id="rId15"/>
    <externalReference r:id="rId16"/>
    <externalReference r:id="rId17"/>
  </externalReferences>
  <definedNames>
    <definedName name="_xlnm._FilterDatabase" localSheetId="12" hidden="1">Config!$V$2:$V$13</definedName>
    <definedName name="AT" localSheetId="1">[1]EL!$K$2:$K$15</definedName>
    <definedName name="AT">EL!$K$2:$K$15</definedName>
    <definedName name="ES">EL!$M$3:$M$9</definedName>
    <definedName name="FWT">EL!$N$3:$N$11</definedName>
    <definedName name="Hon">EL!$O$3</definedName>
    <definedName name="Inv">EL!$P$3</definedName>
    <definedName name="LOV_oracle_apps_hcm_interfaces_batch_di_DesktopGenericBatchHeaderPageDef_BatchStatus" localSheetId="1" hidden="1">[2]_ADFDI_LOV!$C$6:$G$6</definedName>
    <definedName name="LOV_oracle_apps_hcm_interfaces_batch_di_DesktopGenericBatchHeaderPageDef_BatchStatus" hidden="1">[3]_ADFDI_LOV!$C$6:$G$6</definedName>
    <definedName name="LOV_oracle_apps_hcm_interfaces_batch_di_DesktopGenericBatchHeaderPageDef_LegislativeDataGroupId" localSheetId="1" hidden="1">[2]_ADFDI_LOV!$C$4:$D$4</definedName>
    <definedName name="LOV_oracle_apps_hcm_interfaces_batch_di_DesktopGenericBatchHeaderPageDef_LegislativeDataGroupId" hidden="1">[3]_ADFDI_LOV!$C$4:$D$4</definedName>
    <definedName name="LOV_oracle_apps_hcm_interfaces_batch_di_DesktopGenericBatchHeaderPageDef_SearchLegislativeDataGroup" localSheetId="1" hidden="1">[2]_ADFDI_LOV!$D$2</definedName>
    <definedName name="LOV_oracle_apps_hcm_interfaces_batch_di_DesktopGenericBatchHeaderPageDef_SearchLegislativeDataGroup" hidden="1">[3]_ADFDI_LOV!$D$2</definedName>
    <definedName name="MT">EL!$Q$3:$Q$11</definedName>
    <definedName name="NT">EL!$R$3:$R$12</definedName>
    <definedName name="OSR">EL!$S$3:$S$14</definedName>
    <definedName name="OT">EL!$W$3</definedName>
    <definedName name="OTSeven">EL!$X$3</definedName>
    <definedName name="PM">EL!$T$3:$T$12</definedName>
    <definedName name="_xlnm.Print_Area" localSheetId="5">Clinical!$A$1:$C$23</definedName>
    <definedName name="_xlnm.Print_Area" localSheetId="9">'Faculty - PT Coun &amp; Lib'!$A$1:$I$22</definedName>
    <definedName name="_xlnm.Print_Area" localSheetId="3">FTAcademic!$A$1:$E$20</definedName>
    <definedName name="_xlnm.Print_Area" localSheetId="6">FTSupport!$A$1:$G$63</definedName>
    <definedName name="_xlnm.Print_Area" localSheetId="0">PAF!$A$1:$Q$515</definedName>
    <definedName name="_xlnm.Print_Area" localSheetId="4">PL!$A$1:$E$43</definedName>
    <definedName name="_xlnm.Print_Area" localSheetId="7">PTAcademic!$A$1:$E$44</definedName>
    <definedName name="_xlnm.Print_Area" localSheetId="8">PTSupport!$A$1:$J$1</definedName>
    <definedName name="_xlnm.Print_Titles" localSheetId="6">FTSupport!$1:$4</definedName>
    <definedName name="_xlnm.Print_Titles" localSheetId="8">PTSupport!$1:$1</definedName>
    <definedName name="PW">EL!$U$3:$U$7</definedName>
    <definedName name="re">EL!$V$3:$V$4</definedName>
    <definedName name="SPE">EL!$Y$3</definedName>
    <definedName name="SPLH">EL!$AA$3</definedName>
    <definedName name="SPM">EL!$Z$3</definedName>
    <definedName name="WTO">EL!$L$3:$L$9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5" l="1"/>
  <c r="K36" i="3"/>
  <c r="K35" i="3"/>
  <c r="K34" i="3"/>
  <c r="K33" i="3"/>
  <c r="K32" i="3"/>
  <c r="K31" i="3"/>
  <c r="E2" i="5"/>
  <c r="W515" i="5" l="1"/>
  <c r="W514" i="5"/>
  <c r="W513" i="5"/>
  <c r="W512" i="5"/>
  <c r="W511" i="5"/>
  <c r="W510" i="5"/>
  <c r="W509" i="5"/>
  <c r="W508" i="5"/>
  <c r="W507" i="5"/>
  <c r="W506" i="5"/>
  <c r="W505" i="5"/>
  <c r="W504" i="5"/>
  <c r="W503" i="5"/>
  <c r="W502" i="5"/>
  <c r="W501" i="5"/>
  <c r="W500" i="5"/>
  <c r="W499" i="5"/>
  <c r="W498" i="5"/>
  <c r="W497" i="5"/>
  <c r="W496" i="5"/>
  <c r="W495" i="5"/>
  <c r="W494" i="5"/>
  <c r="W493" i="5"/>
  <c r="W492" i="5"/>
  <c r="W491" i="5"/>
  <c r="W490" i="5"/>
  <c r="W489" i="5"/>
  <c r="W488" i="5"/>
  <c r="W487" i="5"/>
  <c r="W486" i="5"/>
  <c r="W485" i="5"/>
  <c r="W484" i="5"/>
  <c r="W483" i="5"/>
  <c r="W482" i="5"/>
  <c r="W481" i="5"/>
  <c r="W480" i="5"/>
  <c r="W479" i="5"/>
  <c r="W478" i="5"/>
  <c r="W477" i="5"/>
  <c r="W476" i="5"/>
  <c r="W475" i="5"/>
  <c r="W474" i="5"/>
  <c r="W473" i="5"/>
  <c r="W472" i="5"/>
  <c r="W471" i="5"/>
  <c r="W470" i="5"/>
  <c r="W469" i="5"/>
  <c r="W468" i="5"/>
  <c r="W467" i="5"/>
  <c r="W466" i="5"/>
  <c r="W465" i="5"/>
  <c r="W464" i="5"/>
  <c r="W463" i="5"/>
  <c r="W462" i="5"/>
  <c r="W461" i="5"/>
  <c r="W460" i="5"/>
  <c r="W459" i="5"/>
  <c r="W458" i="5"/>
  <c r="W457" i="5"/>
  <c r="W456" i="5"/>
  <c r="W455" i="5"/>
  <c r="W454" i="5"/>
  <c r="W453" i="5"/>
  <c r="W452" i="5"/>
  <c r="W451" i="5"/>
  <c r="W450" i="5"/>
  <c r="W449" i="5"/>
  <c r="W448" i="5"/>
  <c r="W447" i="5"/>
  <c r="W446" i="5"/>
  <c r="W445" i="5"/>
  <c r="W444" i="5"/>
  <c r="W443" i="5"/>
  <c r="W442" i="5"/>
  <c r="W441" i="5"/>
  <c r="W440" i="5"/>
  <c r="W439" i="5"/>
  <c r="W438" i="5"/>
  <c r="W437" i="5"/>
  <c r="W436" i="5"/>
  <c r="W435" i="5"/>
  <c r="W434" i="5"/>
  <c r="W433" i="5"/>
  <c r="W432" i="5"/>
  <c r="W431" i="5"/>
  <c r="W430" i="5"/>
  <c r="W429" i="5"/>
  <c r="W428" i="5"/>
  <c r="W427" i="5"/>
  <c r="W426" i="5"/>
  <c r="W425" i="5"/>
  <c r="W424" i="5"/>
  <c r="W423" i="5"/>
  <c r="W422" i="5"/>
  <c r="W421" i="5"/>
  <c r="W420" i="5"/>
  <c r="W419" i="5"/>
  <c r="W418" i="5"/>
  <c r="W417" i="5"/>
  <c r="W416" i="5"/>
  <c r="W415" i="5"/>
  <c r="W414" i="5"/>
  <c r="W413" i="5"/>
  <c r="W412" i="5"/>
  <c r="W411" i="5"/>
  <c r="W410" i="5"/>
  <c r="W409" i="5"/>
  <c r="W408" i="5"/>
  <c r="W407" i="5"/>
  <c r="W406" i="5"/>
  <c r="W405" i="5"/>
  <c r="W404" i="5"/>
  <c r="W403" i="5"/>
  <c r="W402" i="5"/>
  <c r="W401" i="5"/>
  <c r="W400" i="5"/>
  <c r="W399" i="5"/>
  <c r="W398" i="5"/>
  <c r="W397" i="5"/>
  <c r="W396" i="5"/>
  <c r="W395" i="5"/>
  <c r="W394" i="5"/>
  <c r="W393" i="5"/>
  <c r="W392" i="5"/>
  <c r="W391" i="5"/>
  <c r="W390" i="5"/>
  <c r="W389" i="5"/>
  <c r="W388" i="5"/>
  <c r="W387" i="5"/>
  <c r="W386" i="5"/>
  <c r="W385" i="5"/>
  <c r="W384" i="5"/>
  <c r="W383" i="5"/>
  <c r="W382" i="5"/>
  <c r="W381" i="5"/>
  <c r="W380" i="5"/>
  <c r="W379" i="5"/>
  <c r="W378" i="5"/>
  <c r="W377" i="5"/>
  <c r="W376" i="5"/>
  <c r="W375" i="5"/>
  <c r="W374" i="5"/>
  <c r="W373" i="5"/>
  <c r="W372" i="5"/>
  <c r="W371" i="5"/>
  <c r="W370" i="5"/>
  <c r="W369" i="5"/>
  <c r="W368" i="5"/>
  <c r="W367" i="5"/>
  <c r="W366" i="5"/>
  <c r="W365" i="5"/>
  <c r="W364" i="5"/>
  <c r="W363" i="5"/>
  <c r="W362" i="5"/>
  <c r="W361" i="5"/>
  <c r="W360" i="5"/>
  <c r="W359" i="5"/>
  <c r="W358" i="5"/>
  <c r="W357" i="5"/>
  <c r="W356" i="5"/>
  <c r="W355" i="5"/>
  <c r="W354" i="5"/>
  <c r="W353" i="5"/>
  <c r="W352" i="5"/>
  <c r="W351" i="5"/>
  <c r="W350" i="5"/>
  <c r="W349" i="5"/>
  <c r="W348" i="5"/>
  <c r="W347" i="5"/>
  <c r="W346" i="5"/>
  <c r="W345" i="5"/>
  <c r="W344" i="5"/>
  <c r="W343" i="5"/>
  <c r="W342" i="5"/>
  <c r="W341" i="5"/>
  <c r="W340" i="5"/>
  <c r="W339" i="5"/>
  <c r="W338" i="5"/>
  <c r="W337" i="5"/>
  <c r="W336" i="5"/>
  <c r="W335" i="5"/>
  <c r="W334" i="5"/>
  <c r="W333" i="5"/>
  <c r="W332" i="5"/>
  <c r="W331" i="5"/>
  <c r="W330" i="5"/>
  <c r="W329" i="5"/>
  <c r="W328" i="5"/>
  <c r="W327" i="5"/>
  <c r="W326" i="5"/>
  <c r="W325" i="5"/>
  <c r="W324" i="5"/>
  <c r="W323" i="5"/>
  <c r="W322" i="5"/>
  <c r="W321" i="5"/>
  <c r="W320" i="5"/>
  <c r="W319" i="5"/>
  <c r="W318" i="5"/>
  <c r="W317" i="5"/>
  <c r="W316" i="5"/>
  <c r="W315" i="5"/>
  <c r="W314" i="5"/>
  <c r="W313" i="5"/>
  <c r="W312" i="5"/>
  <c r="W311" i="5"/>
  <c r="W310" i="5"/>
  <c r="W309" i="5"/>
  <c r="W308" i="5"/>
  <c r="W307" i="5"/>
  <c r="W306" i="5"/>
  <c r="W305" i="5"/>
  <c r="W304" i="5"/>
  <c r="W303" i="5"/>
  <c r="W302" i="5"/>
  <c r="W301" i="5"/>
  <c r="W300" i="5"/>
  <c r="W299" i="5"/>
  <c r="W298" i="5"/>
  <c r="W297" i="5"/>
  <c r="W296" i="5"/>
  <c r="W295" i="5"/>
  <c r="W294" i="5"/>
  <c r="W293" i="5"/>
  <c r="W292" i="5"/>
  <c r="W291" i="5"/>
  <c r="W290" i="5"/>
  <c r="W289" i="5"/>
  <c r="W288" i="5"/>
  <c r="W287" i="5"/>
  <c r="W286" i="5"/>
  <c r="W285" i="5"/>
  <c r="W284" i="5"/>
  <c r="W283" i="5"/>
  <c r="W282" i="5"/>
  <c r="W281" i="5"/>
  <c r="W280" i="5"/>
  <c r="W279" i="5"/>
  <c r="W278" i="5"/>
  <c r="W277" i="5"/>
  <c r="W276" i="5"/>
  <c r="W275" i="5"/>
  <c r="W274" i="5"/>
  <c r="W273" i="5"/>
  <c r="W272" i="5"/>
  <c r="W271" i="5"/>
  <c r="W270" i="5"/>
  <c r="W269" i="5"/>
  <c r="W268" i="5"/>
  <c r="W267" i="5"/>
  <c r="W266" i="5"/>
  <c r="W265" i="5"/>
  <c r="W264" i="5"/>
  <c r="W263" i="5"/>
  <c r="W262" i="5"/>
  <c r="W261" i="5"/>
  <c r="W260" i="5"/>
  <c r="W259" i="5"/>
  <c r="W258" i="5"/>
  <c r="W257" i="5"/>
  <c r="W256" i="5"/>
  <c r="W255" i="5"/>
  <c r="W254" i="5"/>
  <c r="W253" i="5"/>
  <c r="W252" i="5"/>
  <c r="W251" i="5"/>
  <c r="W250" i="5"/>
  <c r="W249" i="5"/>
  <c r="W248" i="5"/>
  <c r="W247" i="5"/>
  <c r="W246" i="5"/>
  <c r="W245" i="5"/>
  <c r="W244" i="5"/>
  <c r="W243" i="5"/>
  <c r="W242" i="5"/>
  <c r="W241" i="5"/>
  <c r="W240" i="5"/>
  <c r="W239" i="5"/>
  <c r="W238" i="5"/>
  <c r="W237" i="5"/>
  <c r="W236" i="5"/>
  <c r="W235" i="5"/>
  <c r="W234" i="5"/>
  <c r="W233" i="5"/>
  <c r="W232" i="5"/>
  <c r="W231" i="5"/>
  <c r="W230" i="5"/>
  <c r="W229" i="5"/>
  <c r="W228" i="5"/>
  <c r="W227" i="5"/>
  <c r="W226" i="5"/>
  <c r="W225" i="5"/>
  <c r="W224" i="5"/>
  <c r="W223" i="5"/>
  <c r="W222" i="5"/>
  <c r="W221" i="5"/>
  <c r="W220" i="5"/>
  <c r="W219" i="5"/>
  <c r="W218" i="5"/>
  <c r="W217" i="5"/>
  <c r="W216" i="5"/>
  <c r="W215" i="5"/>
  <c r="W214" i="5"/>
  <c r="W213" i="5"/>
  <c r="W212" i="5"/>
  <c r="W211" i="5"/>
  <c r="W210" i="5"/>
  <c r="W209" i="5"/>
  <c r="W208" i="5"/>
  <c r="W207" i="5"/>
  <c r="W206" i="5"/>
  <c r="W205" i="5"/>
  <c r="W204" i="5"/>
  <c r="W203" i="5"/>
  <c r="W202" i="5"/>
  <c r="W201" i="5"/>
  <c r="W200" i="5"/>
  <c r="W199" i="5"/>
  <c r="W198" i="5"/>
  <c r="W197" i="5"/>
  <c r="W196" i="5"/>
  <c r="W195" i="5"/>
  <c r="W194" i="5"/>
  <c r="W193" i="5"/>
  <c r="W192" i="5"/>
  <c r="W191" i="5"/>
  <c r="W190" i="5"/>
  <c r="W189" i="5"/>
  <c r="W188" i="5"/>
  <c r="W187" i="5"/>
  <c r="W186" i="5"/>
  <c r="W185" i="5"/>
  <c r="W184" i="5"/>
  <c r="W183" i="5"/>
  <c r="W182" i="5"/>
  <c r="W181" i="5"/>
  <c r="W180" i="5"/>
  <c r="W179" i="5"/>
  <c r="W178" i="5"/>
  <c r="W177" i="5"/>
  <c r="W176" i="5"/>
  <c r="W175" i="5"/>
  <c r="W174" i="5"/>
  <c r="W173" i="5"/>
  <c r="W172" i="5"/>
  <c r="W171" i="5"/>
  <c r="W170" i="5"/>
  <c r="W169" i="5"/>
  <c r="W168" i="5"/>
  <c r="W167" i="5"/>
  <c r="W166" i="5"/>
  <c r="W165" i="5"/>
  <c r="W164" i="5"/>
  <c r="W163" i="5"/>
  <c r="W162" i="5"/>
  <c r="W161" i="5"/>
  <c r="W160" i="5"/>
  <c r="W159" i="5"/>
  <c r="W158" i="5"/>
  <c r="W157" i="5"/>
  <c r="W156" i="5"/>
  <c r="W155" i="5"/>
  <c r="W154" i="5"/>
  <c r="W153" i="5"/>
  <c r="W152" i="5"/>
  <c r="W151" i="5"/>
  <c r="W150" i="5"/>
  <c r="W149" i="5"/>
  <c r="W148" i="5"/>
  <c r="W147" i="5"/>
  <c r="W146" i="5"/>
  <c r="W145" i="5"/>
  <c r="W144" i="5"/>
  <c r="W143" i="5"/>
  <c r="W142" i="5"/>
  <c r="W141" i="5"/>
  <c r="W140" i="5"/>
  <c r="W139" i="5"/>
  <c r="W138" i="5"/>
  <c r="W137" i="5"/>
  <c r="W136" i="5"/>
  <c r="W135" i="5"/>
  <c r="W134" i="5"/>
  <c r="W133" i="5"/>
  <c r="W132" i="5"/>
  <c r="W131" i="5"/>
  <c r="W130" i="5"/>
  <c r="W129" i="5"/>
  <c r="W128" i="5"/>
  <c r="W127" i="5"/>
  <c r="W126" i="5"/>
  <c r="W125" i="5"/>
  <c r="W124" i="5"/>
  <c r="W123" i="5"/>
  <c r="W122" i="5"/>
  <c r="W121" i="5"/>
  <c r="W120" i="5"/>
  <c r="W119" i="5"/>
  <c r="W118" i="5"/>
  <c r="W117" i="5"/>
  <c r="W116" i="5"/>
  <c r="W115" i="5"/>
  <c r="W114" i="5"/>
  <c r="W113" i="5"/>
  <c r="W112" i="5"/>
  <c r="W111" i="5"/>
  <c r="W110" i="5"/>
  <c r="W109" i="5"/>
  <c r="W108" i="5"/>
  <c r="W107" i="5"/>
  <c r="W106" i="5"/>
  <c r="W105" i="5"/>
  <c r="W104" i="5"/>
  <c r="W103" i="5"/>
  <c r="W102" i="5"/>
  <c r="W101" i="5"/>
  <c r="W100" i="5"/>
  <c r="W99" i="5"/>
  <c r="W98" i="5"/>
  <c r="W97" i="5"/>
  <c r="W96" i="5"/>
  <c r="W95" i="5"/>
  <c r="W94" i="5"/>
  <c r="W93" i="5"/>
  <c r="W92" i="5"/>
  <c r="W91" i="5"/>
  <c r="W90" i="5"/>
  <c r="W89" i="5"/>
  <c r="W88" i="5"/>
  <c r="W87" i="5"/>
  <c r="W86" i="5"/>
  <c r="W85" i="5"/>
  <c r="W84" i="5"/>
  <c r="W83" i="5"/>
  <c r="W82" i="5"/>
  <c r="W81" i="5"/>
  <c r="W80" i="5"/>
  <c r="W79" i="5"/>
  <c r="W78" i="5"/>
  <c r="W77" i="5"/>
  <c r="W76" i="5"/>
  <c r="W75" i="5"/>
  <c r="W74" i="5"/>
  <c r="W73" i="5"/>
  <c r="W72" i="5"/>
  <c r="W71" i="5"/>
  <c r="W70" i="5"/>
  <c r="W69" i="5"/>
  <c r="W68" i="5"/>
  <c r="W67" i="5"/>
  <c r="W66" i="5"/>
  <c r="W65" i="5"/>
  <c r="W64" i="5"/>
  <c r="W63" i="5"/>
  <c r="W62" i="5"/>
  <c r="W61" i="5"/>
  <c r="W60" i="5"/>
  <c r="W59" i="5"/>
  <c r="W58" i="5"/>
  <c r="W57" i="5"/>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8" i="5"/>
  <c r="W27" i="5"/>
  <c r="W26" i="5"/>
  <c r="W25" i="5"/>
  <c r="W24" i="5"/>
  <c r="W23" i="5"/>
  <c r="W22" i="5"/>
  <c r="W21" i="5"/>
  <c r="W20" i="5"/>
  <c r="W19" i="5"/>
  <c r="W18" i="5"/>
  <c r="W17" i="5"/>
  <c r="W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W15" i="5"/>
  <c r="M9" i="5" l="1"/>
  <c r="X515" i="5" l="1"/>
  <c r="X514" i="5"/>
  <c r="X513" i="5"/>
  <c r="X512" i="5"/>
  <c r="X511" i="5"/>
  <c r="X510" i="5"/>
  <c r="X509" i="5"/>
  <c r="X508" i="5"/>
  <c r="X507" i="5"/>
  <c r="X506" i="5"/>
  <c r="X505" i="5"/>
  <c r="X504" i="5"/>
  <c r="X503" i="5"/>
  <c r="X502" i="5"/>
  <c r="X501" i="5"/>
  <c r="X500" i="5"/>
  <c r="X499" i="5"/>
  <c r="X498" i="5"/>
  <c r="X497" i="5"/>
  <c r="X496" i="5"/>
  <c r="X495" i="5"/>
  <c r="X494" i="5"/>
  <c r="X493" i="5"/>
  <c r="X492" i="5"/>
  <c r="X491" i="5"/>
  <c r="X490" i="5"/>
  <c r="X489" i="5"/>
  <c r="X488" i="5"/>
  <c r="X487" i="5"/>
  <c r="X486" i="5"/>
  <c r="X485" i="5"/>
  <c r="X484" i="5"/>
  <c r="X483" i="5"/>
  <c r="X482" i="5"/>
  <c r="X481" i="5"/>
  <c r="X480" i="5"/>
  <c r="X479" i="5"/>
  <c r="X478" i="5"/>
  <c r="X477" i="5"/>
  <c r="X476" i="5"/>
  <c r="X475" i="5"/>
  <c r="X474" i="5"/>
  <c r="X473" i="5"/>
  <c r="X472" i="5"/>
  <c r="X471" i="5"/>
  <c r="X470" i="5"/>
  <c r="X469" i="5"/>
  <c r="X468" i="5"/>
  <c r="X467" i="5"/>
  <c r="X466" i="5"/>
  <c r="X465" i="5"/>
  <c r="X464" i="5"/>
  <c r="X463" i="5"/>
  <c r="X462" i="5"/>
  <c r="X461" i="5"/>
  <c r="X460" i="5"/>
  <c r="X459" i="5"/>
  <c r="X458" i="5"/>
  <c r="X457" i="5"/>
  <c r="X456" i="5"/>
  <c r="X455" i="5"/>
  <c r="X454" i="5"/>
  <c r="X453" i="5"/>
  <c r="X452" i="5"/>
  <c r="X451" i="5"/>
  <c r="X450" i="5"/>
  <c r="X449" i="5"/>
  <c r="X448" i="5"/>
  <c r="X447" i="5"/>
  <c r="X446" i="5"/>
  <c r="X445" i="5"/>
  <c r="X444" i="5"/>
  <c r="X443" i="5"/>
  <c r="X442" i="5"/>
  <c r="X441" i="5"/>
  <c r="X440" i="5"/>
  <c r="X439" i="5"/>
  <c r="X438" i="5"/>
  <c r="X437" i="5"/>
  <c r="X436" i="5"/>
  <c r="X435" i="5"/>
  <c r="X434" i="5"/>
  <c r="X433" i="5"/>
  <c r="X432" i="5"/>
  <c r="X431" i="5"/>
  <c r="X430" i="5"/>
  <c r="X429" i="5"/>
  <c r="X428" i="5"/>
  <c r="X427" i="5"/>
  <c r="X426" i="5"/>
  <c r="X425" i="5"/>
  <c r="X424" i="5"/>
  <c r="X423" i="5"/>
  <c r="X422" i="5"/>
  <c r="X421" i="5"/>
  <c r="X420" i="5"/>
  <c r="X419" i="5"/>
  <c r="X418" i="5"/>
  <c r="X417" i="5"/>
  <c r="X416" i="5"/>
  <c r="X415" i="5"/>
  <c r="X414" i="5"/>
  <c r="X413" i="5"/>
  <c r="X412" i="5"/>
  <c r="X411" i="5"/>
  <c r="X410" i="5"/>
  <c r="X409" i="5"/>
  <c r="X408" i="5"/>
  <c r="X407" i="5"/>
  <c r="X406" i="5"/>
  <c r="X405" i="5"/>
  <c r="X404" i="5"/>
  <c r="X403" i="5"/>
  <c r="X402" i="5"/>
  <c r="X401" i="5"/>
  <c r="X400" i="5"/>
  <c r="X399" i="5"/>
  <c r="X398" i="5"/>
  <c r="X397" i="5"/>
  <c r="X396" i="5"/>
  <c r="X395" i="5"/>
  <c r="X394" i="5"/>
  <c r="X393" i="5"/>
  <c r="X392" i="5"/>
  <c r="X391" i="5"/>
  <c r="X390" i="5"/>
  <c r="X389" i="5"/>
  <c r="X388" i="5"/>
  <c r="X387" i="5"/>
  <c r="X386" i="5"/>
  <c r="X385" i="5"/>
  <c r="X384" i="5"/>
  <c r="X383" i="5"/>
  <c r="X382" i="5"/>
  <c r="X381" i="5"/>
  <c r="X380" i="5"/>
  <c r="X379" i="5"/>
  <c r="X378" i="5"/>
  <c r="X377" i="5"/>
  <c r="X376" i="5"/>
  <c r="X375" i="5"/>
  <c r="X374" i="5"/>
  <c r="X373" i="5"/>
  <c r="X372" i="5"/>
  <c r="X371" i="5"/>
  <c r="X370" i="5"/>
  <c r="X369" i="5"/>
  <c r="X368" i="5"/>
  <c r="X367" i="5"/>
  <c r="X366" i="5"/>
  <c r="X365" i="5"/>
  <c r="X364" i="5"/>
  <c r="X363" i="5"/>
  <c r="X362" i="5"/>
  <c r="X361" i="5"/>
  <c r="X360" i="5"/>
  <c r="X359" i="5"/>
  <c r="X358" i="5"/>
  <c r="X357" i="5"/>
  <c r="X356" i="5"/>
  <c r="X355" i="5"/>
  <c r="X354" i="5"/>
  <c r="X353" i="5"/>
  <c r="X352" i="5"/>
  <c r="X351" i="5"/>
  <c r="X350" i="5"/>
  <c r="X349" i="5"/>
  <c r="X348" i="5"/>
  <c r="X347" i="5"/>
  <c r="X346" i="5"/>
  <c r="X345" i="5"/>
  <c r="X344" i="5"/>
  <c r="X343" i="5"/>
  <c r="X342" i="5"/>
  <c r="X341" i="5"/>
  <c r="X340" i="5"/>
  <c r="X339" i="5"/>
  <c r="X338" i="5"/>
  <c r="X337" i="5"/>
  <c r="X336" i="5"/>
  <c r="X335" i="5"/>
  <c r="X334" i="5"/>
  <c r="X333" i="5"/>
  <c r="X332" i="5"/>
  <c r="X331" i="5"/>
  <c r="X330" i="5"/>
  <c r="X329" i="5"/>
  <c r="X328" i="5"/>
  <c r="X327" i="5"/>
  <c r="X326" i="5"/>
  <c r="X325" i="5"/>
  <c r="X324" i="5"/>
  <c r="X323" i="5"/>
  <c r="X322" i="5"/>
  <c r="X321" i="5"/>
  <c r="X320" i="5"/>
  <c r="X319" i="5"/>
  <c r="X318" i="5"/>
  <c r="X317" i="5"/>
  <c r="X316" i="5"/>
  <c r="X315" i="5"/>
  <c r="X314" i="5"/>
  <c r="X313" i="5"/>
  <c r="X312" i="5"/>
  <c r="X311" i="5"/>
  <c r="X310" i="5"/>
  <c r="X309" i="5"/>
  <c r="X308" i="5"/>
  <c r="X307" i="5"/>
  <c r="X306" i="5"/>
  <c r="X305" i="5"/>
  <c r="X304" i="5"/>
  <c r="X303" i="5"/>
  <c r="X302" i="5"/>
  <c r="X301" i="5"/>
  <c r="X300" i="5"/>
  <c r="X299" i="5"/>
  <c r="X298" i="5"/>
  <c r="X297" i="5"/>
  <c r="X296" i="5"/>
  <c r="X295" i="5"/>
  <c r="X294" i="5"/>
  <c r="X293" i="5"/>
  <c r="X292" i="5"/>
  <c r="X291" i="5"/>
  <c r="X290" i="5"/>
  <c r="X289" i="5"/>
  <c r="X288" i="5"/>
  <c r="X287" i="5"/>
  <c r="X286" i="5"/>
  <c r="X285" i="5"/>
  <c r="X284" i="5"/>
  <c r="X283" i="5"/>
  <c r="X282" i="5"/>
  <c r="X281" i="5"/>
  <c r="X280" i="5"/>
  <c r="X279" i="5"/>
  <c r="X278" i="5"/>
  <c r="X277" i="5"/>
  <c r="X276" i="5"/>
  <c r="X275" i="5"/>
  <c r="X274" i="5"/>
  <c r="X273" i="5"/>
  <c r="X272" i="5"/>
  <c r="X271" i="5"/>
  <c r="X270" i="5"/>
  <c r="X269" i="5"/>
  <c r="X268" i="5"/>
  <c r="X267" i="5"/>
  <c r="X266" i="5"/>
  <c r="X265" i="5"/>
  <c r="X264" i="5"/>
  <c r="X263" i="5"/>
  <c r="X262" i="5"/>
  <c r="X261" i="5"/>
  <c r="X260" i="5"/>
  <c r="X259" i="5"/>
  <c r="X258" i="5"/>
  <c r="X257" i="5"/>
  <c r="X256" i="5"/>
  <c r="X255" i="5"/>
  <c r="X254" i="5"/>
  <c r="X253" i="5"/>
  <c r="X252" i="5"/>
  <c r="X251" i="5"/>
  <c r="X250" i="5"/>
  <c r="X249" i="5"/>
  <c r="X248" i="5"/>
  <c r="X247" i="5"/>
  <c r="X246" i="5"/>
  <c r="X245" i="5"/>
  <c r="X244" i="5"/>
  <c r="X243" i="5"/>
  <c r="X242" i="5"/>
  <c r="X241" i="5"/>
  <c r="X240" i="5"/>
  <c r="X239" i="5"/>
  <c r="X238" i="5"/>
  <c r="X237" i="5"/>
  <c r="X236" i="5"/>
  <c r="X235" i="5"/>
  <c r="X234" i="5"/>
  <c r="X233" i="5"/>
  <c r="X232" i="5"/>
  <c r="X231" i="5"/>
  <c r="X230" i="5"/>
  <c r="X229" i="5"/>
  <c r="X228" i="5"/>
  <c r="X227" i="5"/>
  <c r="X226" i="5"/>
  <c r="X225" i="5"/>
  <c r="X224" i="5"/>
  <c r="X223" i="5"/>
  <c r="X222" i="5"/>
  <c r="X221" i="5"/>
  <c r="X220" i="5"/>
  <c r="X219" i="5"/>
  <c r="X218" i="5"/>
  <c r="X217" i="5"/>
  <c r="X216" i="5"/>
  <c r="X215" i="5"/>
  <c r="X214" i="5"/>
  <c r="X213" i="5"/>
  <c r="X212" i="5"/>
  <c r="X211" i="5"/>
  <c r="X210" i="5"/>
  <c r="X209" i="5"/>
  <c r="X208" i="5"/>
  <c r="X207" i="5"/>
  <c r="X206" i="5"/>
  <c r="X205" i="5"/>
  <c r="X204" i="5"/>
  <c r="X203" i="5"/>
  <c r="X202" i="5"/>
  <c r="X201" i="5"/>
  <c r="X200" i="5"/>
  <c r="X199" i="5"/>
  <c r="X198" i="5"/>
  <c r="X197" i="5"/>
  <c r="X196" i="5"/>
  <c r="X195" i="5"/>
  <c r="X194" i="5"/>
  <c r="X193" i="5"/>
  <c r="X192" i="5"/>
  <c r="X191" i="5"/>
  <c r="X190" i="5"/>
  <c r="X189" i="5"/>
  <c r="X188" i="5"/>
  <c r="X187" i="5"/>
  <c r="X186" i="5"/>
  <c r="X185" i="5"/>
  <c r="X184" i="5"/>
  <c r="X183" i="5"/>
  <c r="X182" i="5"/>
  <c r="X181" i="5"/>
  <c r="X180" i="5"/>
  <c r="X179" i="5"/>
  <c r="X178" i="5"/>
  <c r="X177" i="5"/>
  <c r="X176" i="5"/>
  <c r="X175" i="5"/>
  <c r="X174" i="5"/>
  <c r="X173" i="5"/>
  <c r="X172" i="5"/>
  <c r="X171" i="5"/>
  <c r="X170" i="5"/>
  <c r="X169" i="5"/>
  <c r="X168" i="5"/>
  <c r="X167" i="5"/>
  <c r="X166" i="5"/>
  <c r="X165" i="5"/>
  <c r="X164" i="5"/>
  <c r="X163" i="5"/>
  <c r="X162" i="5"/>
  <c r="X161" i="5"/>
  <c r="X160" i="5"/>
  <c r="X159" i="5"/>
  <c r="X158" i="5"/>
  <c r="X157" i="5"/>
  <c r="X156" i="5"/>
  <c r="X155" i="5"/>
  <c r="X154" i="5"/>
  <c r="X153" i="5"/>
  <c r="X152" i="5"/>
  <c r="X151" i="5"/>
  <c r="X150" i="5"/>
  <c r="X149" i="5"/>
  <c r="X148" i="5"/>
  <c r="X147" i="5"/>
  <c r="X146" i="5"/>
  <c r="X145" i="5"/>
  <c r="X144" i="5"/>
  <c r="X143" i="5"/>
  <c r="X142" i="5"/>
  <c r="X141" i="5"/>
  <c r="X140" i="5"/>
  <c r="X139" i="5"/>
  <c r="X138" i="5"/>
  <c r="X137" i="5"/>
  <c r="X136" i="5"/>
  <c r="X135" i="5"/>
  <c r="X134" i="5"/>
  <c r="X133" i="5"/>
  <c r="X132" i="5"/>
  <c r="X131" i="5"/>
  <c r="X130" i="5"/>
  <c r="X129" i="5"/>
  <c r="X128" i="5"/>
  <c r="X127" i="5"/>
  <c r="X126" i="5"/>
  <c r="X125" i="5"/>
  <c r="X124" i="5"/>
  <c r="X123" i="5"/>
  <c r="X122" i="5"/>
  <c r="X121" i="5"/>
  <c r="X120" i="5"/>
  <c r="X119" i="5"/>
  <c r="X118" i="5"/>
  <c r="X117" i="5"/>
  <c r="X116" i="5"/>
  <c r="X115" i="5"/>
  <c r="X114" i="5"/>
  <c r="X113" i="5"/>
  <c r="X112" i="5"/>
  <c r="X111" i="5"/>
  <c r="X110" i="5"/>
  <c r="X109" i="5"/>
  <c r="X108" i="5"/>
  <c r="X107" i="5"/>
  <c r="X106" i="5"/>
  <c r="X105" i="5"/>
  <c r="X104" i="5"/>
  <c r="X103" i="5"/>
  <c r="X102" i="5"/>
  <c r="X101" i="5"/>
  <c r="X100" i="5"/>
  <c r="X99" i="5"/>
  <c r="X98" i="5"/>
  <c r="X97" i="5"/>
  <c r="X96" i="5"/>
  <c r="X95" i="5"/>
  <c r="X94" i="5"/>
  <c r="X93" i="5"/>
  <c r="X92" i="5"/>
  <c r="X91" i="5"/>
  <c r="X90" i="5"/>
  <c r="X89" i="5"/>
  <c r="X88" i="5"/>
  <c r="X87" i="5"/>
  <c r="X86" i="5"/>
  <c r="X85" i="5"/>
  <c r="X84" i="5"/>
  <c r="X83" i="5"/>
  <c r="X82" i="5"/>
  <c r="X81" i="5"/>
  <c r="X80" i="5"/>
  <c r="X79" i="5"/>
  <c r="X78" i="5"/>
  <c r="X77" i="5"/>
  <c r="X76" i="5"/>
  <c r="X75" i="5"/>
  <c r="X74" i="5"/>
  <c r="X73" i="5"/>
  <c r="X72" i="5"/>
  <c r="X71" i="5"/>
  <c r="X70" i="5"/>
  <c r="X69" i="5"/>
  <c r="X68" i="5"/>
  <c r="X67" i="5"/>
  <c r="X66" i="5"/>
  <c r="X65" i="5"/>
  <c r="X64" i="5"/>
  <c r="X63" i="5"/>
  <c r="X62" i="5"/>
  <c r="X61" i="5"/>
  <c r="X60" i="5"/>
  <c r="X59" i="5"/>
  <c r="X58" i="5"/>
  <c r="X57" i="5"/>
  <c r="X56" i="5"/>
  <c r="X55" i="5"/>
  <c r="X54"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17" i="5"/>
  <c r="X16" i="5"/>
  <c r="X15" i="5"/>
  <c r="M24" i="5" l="1"/>
  <c r="M23" i="5"/>
  <c r="M22" i="5"/>
  <c r="M21" i="5"/>
  <c r="M20" i="5"/>
  <c r="M19" i="5"/>
  <c r="M18" i="5"/>
  <c r="M17" i="5"/>
  <c r="M16" i="5"/>
  <c r="M15" i="5"/>
  <c r="M25" i="5" l="1"/>
  <c r="W14" i="5"/>
  <c r="M26" i="5" l="1"/>
  <c r="C13" i="5"/>
  <c r="E4" i="5"/>
  <c r="E5" i="5"/>
  <c r="E3" i="5"/>
  <c r="M27" i="5" l="1"/>
  <c r="M28" i="5" s="1"/>
  <c r="M29" i="5" l="1"/>
  <c r="M30" i="5" s="1"/>
  <c r="M31" i="5" l="1"/>
  <c r="I9" i="5"/>
  <c r="M32" i="5" l="1"/>
  <c r="M8" i="5"/>
  <c r="I8" i="5"/>
  <c r="I6" i="5"/>
  <c r="M33" i="5" l="1"/>
  <c r="I44" i="3"/>
  <c r="I43" i="3"/>
  <c r="I42" i="3"/>
  <c r="I41" i="3"/>
  <c r="I40" i="3"/>
  <c r="I39" i="3"/>
  <c r="I38" i="3"/>
  <c r="I37" i="3"/>
  <c r="K44" i="3"/>
  <c r="K43" i="3"/>
  <c r="K42" i="3"/>
  <c r="K41" i="3"/>
  <c r="K40" i="3"/>
  <c r="K39" i="3"/>
  <c r="K38" i="3"/>
  <c r="K37" i="3"/>
  <c r="K30" i="3"/>
  <c r="K29" i="3"/>
  <c r="K28" i="3"/>
  <c r="M34" i="5" l="1"/>
  <c r="M35" i="5" s="1"/>
  <c r="M36" i="5" s="1"/>
  <c r="M37" i="5" s="1"/>
  <c r="M38" i="5" s="1"/>
  <c r="G44" i="3"/>
  <c r="G43" i="3"/>
  <c r="G42" i="3"/>
  <c r="G41" i="3"/>
  <c r="G40" i="3"/>
  <c r="F44" i="3"/>
  <c r="F43" i="3"/>
  <c r="F42" i="3"/>
  <c r="F41" i="3"/>
  <c r="F40" i="3"/>
  <c r="F39" i="3"/>
  <c r="F38" i="3"/>
  <c r="F37" i="3"/>
  <c r="F36" i="3"/>
  <c r="F35" i="3"/>
  <c r="F34" i="3"/>
  <c r="O8" i="5"/>
  <c r="J28" i="3"/>
  <c r="J29" i="3"/>
  <c r="J30" i="3"/>
  <c r="J31" i="3"/>
  <c r="J32" i="3"/>
  <c r="J33" i="3"/>
  <c r="J34" i="3"/>
  <c r="J35" i="3"/>
  <c r="J36" i="3"/>
  <c r="J37" i="3"/>
  <c r="J38" i="3"/>
  <c r="J39" i="3"/>
  <c r="J40" i="3"/>
  <c r="J41" i="3"/>
  <c r="J42" i="3"/>
  <c r="J43" i="3"/>
  <c r="J44" i="3"/>
  <c r="H36" i="3"/>
  <c r="H37" i="3"/>
  <c r="H38" i="3"/>
  <c r="H39" i="3"/>
  <c r="H40" i="3"/>
  <c r="H41" i="3"/>
  <c r="H42" i="3"/>
  <c r="H43" i="3"/>
  <c r="H44" i="3"/>
  <c r="H35" i="3"/>
  <c r="I3" i="5"/>
  <c r="M39" i="5" l="1"/>
  <c r="M40" i="5" s="1"/>
  <c r="A4" i="16"/>
  <c r="M41" i="5" l="1"/>
  <c r="M42" i="5" s="1"/>
  <c r="M43" i="5" s="1"/>
  <c r="M44" i="5" s="1"/>
  <c r="O8" i="16"/>
  <c r="P8" i="16"/>
  <c r="Q8" i="16"/>
  <c r="Q1006" i="16"/>
  <c r="P1006" i="16"/>
  <c r="O1006" i="16"/>
  <c r="N1006" i="16"/>
  <c r="D1006" i="16" s="1"/>
  <c r="J1006" i="16"/>
  <c r="I1006" i="16"/>
  <c r="H1006" i="16"/>
  <c r="G1006" i="16"/>
  <c r="E1006" i="16"/>
  <c r="C1006" i="16"/>
  <c r="Q1005" i="16"/>
  <c r="P1005" i="16"/>
  <c r="O1005" i="16"/>
  <c r="N1005" i="16"/>
  <c r="D1005" i="16" s="1"/>
  <c r="J1005" i="16"/>
  <c r="I1005" i="16"/>
  <c r="H1005" i="16"/>
  <c r="G1005" i="16"/>
  <c r="E1005" i="16"/>
  <c r="C1005" i="16"/>
  <c r="Q1004" i="16"/>
  <c r="P1004" i="16"/>
  <c r="O1004" i="16"/>
  <c r="N1004" i="16"/>
  <c r="D1004" i="16" s="1"/>
  <c r="J1004" i="16"/>
  <c r="I1004" i="16"/>
  <c r="H1004" i="16"/>
  <c r="G1004" i="16"/>
  <c r="E1004" i="16"/>
  <c r="C1004" i="16"/>
  <c r="Q1003" i="16"/>
  <c r="P1003" i="16"/>
  <c r="O1003" i="16"/>
  <c r="N1003" i="16"/>
  <c r="D1003" i="16" s="1"/>
  <c r="J1003" i="16"/>
  <c r="I1003" i="16"/>
  <c r="H1003" i="16"/>
  <c r="G1003" i="16"/>
  <c r="E1003" i="16"/>
  <c r="C1003" i="16"/>
  <c r="Q1002" i="16"/>
  <c r="P1002" i="16"/>
  <c r="O1002" i="16"/>
  <c r="N1002" i="16"/>
  <c r="D1002" i="16" s="1"/>
  <c r="J1002" i="16"/>
  <c r="I1002" i="16"/>
  <c r="H1002" i="16"/>
  <c r="G1002" i="16"/>
  <c r="E1002" i="16"/>
  <c r="C1002" i="16"/>
  <c r="Q1001" i="16"/>
  <c r="P1001" i="16"/>
  <c r="O1001" i="16"/>
  <c r="N1001" i="16"/>
  <c r="D1001" i="16" s="1"/>
  <c r="J1001" i="16"/>
  <c r="I1001" i="16"/>
  <c r="H1001" i="16"/>
  <c r="G1001" i="16"/>
  <c r="E1001" i="16"/>
  <c r="C1001" i="16"/>
  <c r="Q1000" i="16"/>
  <c r="P1000" i="16"/>
  <c r="O1000" i="16"/>
  <c r="N1000" i="16"/>
  <c r="D1000" i="16" s="1"/>
  <c r="J1000" i="16"/>
  <c r="I1000" i="16"/>
  <c r="H1000" i="16"/>
  <c r="G1000" i="16"/>
  <c r="E1000" i="16"/>
  <c r="C1000" i="16"/>
  <c r="Q999" i="16"/>
  <c r="P999" i="16"/>
  <c r="O999" i="16"/>
  <c r="N999" i="16"/>
  <c r="D999" i="16" s="1"/>
  <c r="J999" i="16"/>
  <c r="I999" i="16"/>
  <c r="H999" i="16"/>
  <c r="G999" i="16"/>
  <c r="E999" i="16"/>
  <c r="C999" i="16"/>
  <c r="Q998" i="16"/>
  <c r="P998" i="16"/>
  <c r="O998" i="16"/>
  <c r="N998" i="16"/>
  <c r="D998" i="16" s="1"/>
  <c r="J998" i="16"/>
  <c r="I998" i="16"/>
  <c r="H998" i="16"/>
  <c r="G998" i="16"/>
  <c r="E998" i="16"/>
  <c r="C998" i="16"/>
  <c r="Q997" i="16"/>
  <c r="P997" i="16"/>
  <c r="O997" i="16"/>
  <c r="N997" i="16"/>
  <c r="D997" i="16" s="1"/>
  <c r="J997" i="16"/>
  <c r="I997" i="16"/>
  <c r="H997" i="16"/>
  <c r="G997" i="16"/>
  <c r="E997" i="16"/>
  <c r="C997" i="16"/>
  <c r="Q996" i="16"/>
  <c r="P996" i="16"/>
  <c r="O996" i="16"/>
  <c r="N996" i="16"/>
  <c r="D996" i="16" s="1"/>
  <c r="J996" i="16"/>
  <c r="I996" i="16"/>
  <c r="H996" i="16"/>
  <c r="G996" i="16"/>
  <c r="E996" i="16"/>
  <c r="C996" i="16"/>
  <c r="Q995" i="16"/>
  <c r="P995" i="16"/>
  <c r="O995" i="16"/>
  <c r="N995" i="16"/>
  <c r="D995" i="16" s="1"/>
  <c r="J995" i="16"/>
  <c r="I995" i="16"/>
  <c r="H995" i="16"/>
  <c r="G995" i="16"/>
  <c r="E995" i="16"/>
  <c r="C995" i="16"/>
  <c r="Q994" i="16"/>
  <c r="P994" i="16"/>
  <c r="O994" i="16"/>
  <c r="N994" i="16"/>
  <c r="D994" i="16" s="1"/>
  <c r="J994" i="16"/>
  <c r="I994" i="16"/>
  <c r="H994" i="16"/>
  <c r="G994" i="16"/>
  <c r="E994" i="16"/>
  <c r="C994" i="16"/>
  <c r="Q993" i="16"/>
  <c r="P993" i="16"/>
  <c r="O993" i="16"/>
  <c r="N993" i="16"/>
  <c r="D993" i="16" s="1"/>
  <c r="J993" i="16"/>
  <c r="I993" i="16"/>
  <c r="H993" i="16"/>
  <c r="G993" i="16"/>
  <c r="E993" i="16"/>
  <c r="C993" i="16"/>
  <c r="Q992" i="16"/>
  <c r="P992" i="16"/>
  <c r="O992" i="16"/>
  <c r="N992" i="16"/>
  <c r="D992" i="16" s="1"/>
  <c r="J992" i="16"/>
  <c r="I992" i="16"/>
  <c r="H992" i="16"/>
  <c r="G992" i="16"/>
  <c r="E992" i="16"/>
  <c r="C992" i="16"/>
  <c r="Q991" i="16"/>
  <c r="P991" i="16"/>
  <c r="O991" i="16"/>
  <c r="N991" i="16"/>
  <c r="D991" i="16" s="1"/>
  <c r="J991" i="16"/>
  <c r="I991" i="16"/>
  <c r="H991" i="16"/>
  <c r="G991" i="16"/>
  <c r="E991" i="16"/>
  <c r="C991" i="16"/>
  <c r="Q990" i="16"/>
  <c r="P990" i="16"/>
  <c r="O990" i="16"/>
  <c r="N990" i="16"/>
  <c r="D990" i="16" s="1"/>
  <c r="J990" i="16"/>
  <c r="I990" i="16"/>
  <c r="H990" i="16"/>
  <c r="G990" i="16"/>
  <c r="E990" i="16"/>
  <c r="C990" i="16"/>
  <c r="Q989" i="16"/>
  <c r="P989" i="16"/>
  <c r="O989" i="16"/>
  <c r="N989" i="16"/>
  <c r="D989" i="16" s="1"/>
  <c r="J989" i="16"/>
  <c r="I989" i="16"/>
  <c r="H989" i="16"/>
  <c r="G989" i="16"/>
  <c r="E989" i="16"/>
  <c r="C989" i="16"/>
  <c r="Q988" i="16"/>
  <c r="P988" i="16"/>
  <c r="O988" i="16"/>
  <c r="N988" i="16"/>
  <c r="D988" i="16" s="1"/>
  <c r="J988" i="16"/>
  <c r="I988" i="16"/>
  <c r="H988" i="16"/>
  <c r="G988" i="16"/>
  <c r="E988" i="16"/>
  <c r="C988" i="16"/>
  <c r="Q987" i="16"/>
  <c r="P987" i="16"/>
  <c r="O987" i="16"/>
  <c r="N987" i="16"/>
  <c r="D987" i="16" s="1"/>
  <c r="J987" i="16"/>
  <c r="I987" i="16"/>
  <c r="H987" i="16"/>
  <c r="G987" i="16"/>
  <c r="E987" i="16"/>
  <c r="C987" i="16"/>
  <c r="Q986" i="16"/>
  <c r="P986" i="16"/>
  <c r="O986" i="16"/>
  <c r="N986" i="16"/>
  <c r="D986" i="16" s="1"/>
  <c r="J986" i="16"/>
  <c r="I986" i="16"/>
  <c r="H986" i="16"/>
  <c r="G986" i="16"/>
  <c r="E986" i="16"/>
  <c r="C986" i="16"/>
  <c r="Q985" i="16"/>
  <c r="P985" i="16"/>
  <c r="O985" i="16"/>
  <c r="N985" i="16"/>
  <c r="D985" i="16" s="1"/>
  <c r="J985" i="16"/>
  <c r="I985" i="16"/>
  <c r="H985" i="16"/>
  <c r="G985" i="16"/>
  <c r="E985" i="16"/>
  <c r="C985" i="16"/>
  <c r="Q984" i="16"/>
  <c r="P984" i="16"/>
  <c r="O984" i="16"/>
  <c r="N984" i="16"/>
  <c r="D984" i="16" s="1"/>
  <c r="J984" i="16"/>
  <c r="I984" i="16"/>
  <c r="H984" i="16"/>
  <c r="G984" i="16"/>
  <c r="E984" i="16"/>
  <c r="C984" i="16"/>
  <c r="Q983" i="16"/>
  <c r="P983" i="16"/>
  <c r="O983" i="16"/>
  <c r="N983" i="16"/>
  <c r="D983" i="16" s="1"/>
  <c r="J983" i="16"/>
  <c r="I983" i="16"/>
  <c r="H983" i="16"/>
  <c r="G983" i="16"/>
  <c r="E983" i="16"/>
  <c r="C983" i="16"/>
  <c r="Q982" i="16"/>
  <c r="P982" i="16"/>
  <c r="O982" i="16"/>
  <c r="N982" i="16"/>
  <c r="D982" i="16" s="1"/>
  <c r="J982" i="16"/>
  <c r="I982" i="16"/>
  <c r="H982" i="16"/>
  <c r="G982" i="16"/>
  <c r="E982" i="16"/>
  <c r="C982" i="16"/>
  <c r="Q981" i="16"/>
  <c r="P981" i="16"/>
  <c r="O981" i="16"/>
  <c r="N981" i="16"/>
  <c r="D981" i="16" s="1"/>
  <c r="J981" i="16"/>
  <c r="I981" i="16"/>
  <c r="H981" i="16"/>
  <c r="G981" i="16"/>
  <c r="E981" i="16"/>
  <c r="C981" i="16"/>
  <c r="Q980" i="16"/>
  <c r="P980" i="16"/>
  <c r="O980" i="16"/>
  <c r="N980" i="16"/>
  <c r="D980" i="16" s="1"/>
  <c r="J980" i="16"/>
  <c r="I980" i="16"/>
  <c r="H980" i="16"/>
  <c r="G980" i="16"/>
  <c r="E980" i="16"/>
  <c r="C980" i="16"/>
  <c r="Q979" i="16"/>
  <c r="P979" i="16"/>
  <c r="O979" i="16"/>
  <c r="N979" i="16"/>
  <c r="D979" i="16" s="1"/>
  <c r="J979" i="16"/>
  <c r="I979" i="16"/>
  <c r="H979" i="16"/>
  <c r="G979" i="16"/>
  <c r="E979" i="16"/>
  <c r="C979" i="16"/>
  <c r="Q978" i="16"/>
  <c r="P978" i="16"/>
  <c r="O978" i="16"/>
  <c r="N978" i="16"/>
  <c r="D978" i="16" s="1"/>
  <c r="J978" i="16"/>
  <c r="I978" i="16"/>
  <c r="H978" i="16"/>
  <c r="G978" i="16"/>
  <c r="E978" i="16"/>
  <c r="C978" i="16"/>
  <c r="Q977" i="16"/>
  <c r="P977" i="16"/>
  <c r="O977" i="16"/>
  <c r="N977" i="16"/>
  <c r="D977" i="16" s="1"/>
  <c r="J977" i="16"/>
  <c r="I977" i="16"/>
  <c r="H977" i="16"/>
  <c r="G977" i="16"/>
  <c r="E977" i="16"/>
  <c r="C977" i="16"/>
  <c r="Q976" i="16"/>
  <c r="P976" i="16"/>
  <c r="O976" i="16"/>
  <c r="N976" i="16"/>
  <c r="D976" i="16" s="1"/>
  <c r="J976" i="16"/>
  <c r="I976" i="16"/>
  <c r="H976" i="16"/>
  <c r="G976" i="16"/>
  <c r="E976" i="16"/>
  <c r="C976" i="16"/>
  <c r="Q975" i="16"/>
  <c r="P975" i="16"/>
  <c r="O975" i="16"/>
  <c r="N975" i="16"/>
  <c r="D975" i="16" s="1"/>
  <c r="J975" i="16"/>
  <c r="I975" i="16"/>
  <c r="H975" i="16"/>
  <c r="G975" i="16"/>
  <c r="E975" i="16"/>
  <c r="C975" i="16"/>
  <c r="Q974" i="16"/>
  <c r="P974" i="16"/>
  <c r="O974" i="16"/>
  <c r="N974" i="16"/>
  <c r="D974" i="16" s="1"/>
  <c r="J974" i="16"/>
  <c r="I974" i="16"/>
  <c r="H974" i="16"/>
  <c r="G974" i="16"/>
  <c r="E974" i="16"/>
  <c r="C974" i="16"/>
  <c r="Q973" i="16"/>
  <c r="P973" i="16"/>
  <c r="O973" i="16"/>
  <c r="N973" i="16"/>
  <c r="D973" i="16" s="1"/>
  <c r="J973" i="16"/>
  <c r="I973" i="16"/>
  <c r="H973" i="16"/>
  <c r="G973" i="16"/>
  <c r="E973" i="16"/>
  <c r="C973" i="16"/>
  <c r="Q972" i="16"/>
  <c r="P972" i="16"/>
  <c r="O972" i="16"/>
  <c r="N972" i="16"/>
  <c r="D972" i="16" s="1"/>
  <c r="J972" i="16"/>
  <c r="I972" i="16"/>
  <c r="H972" i="16"/>
  <c r="G972" i="16"/>
  <c r="E972" i="16"/>
  <c r="C972" i="16"/>
  <c r="Q971" i="16"/>
  <c r="P971" i="16"/>
  <c r="O971" i="16"/>
  <c r="N971" i="16"/>
  <c r="D971" i="16" s="1"/>
  <c r="J971" i="16"/>
  <c r="I971" i="16"/>
  <c r="H971" i="16"/>
  <c r="G971" i="16"/>
  <c r="E971" i="16"/>
  <c r="C971" i="16"/>
  <c r="Q970" i="16"/>
  <c r="P970" i="16"/>
  <c r="O970" i="16"/>
  <c r="N970" i="16"/>
  <c r="D970" i="16" s="1"/>
  <c r="J970" i="16"/>
  <c r="I970" i="16"/>
  <c r="H970" i="16"/>
  <c r="G970" i="16"/>
  <c r="E970" i="16"/>
  <c r="C970" i="16"/>
  <c r="Q969" i="16"/>
  <c r="P969" i="16"/>
  <c r="O969" i="16"/>
  <c r="N969" i="16"/>
  <c r="D969" i="16" s="1"/>
  <c r="J969" i="16"/>
  <c r="I969" i="16"/>
  <c r="H969" i="16"/>
  <c r="G969" i="16"/>
  <c r="E969" i="16"/>
  <c r="C969" i="16"/>
  <c r="Q968" i="16"/>
  <c r="P968" i="16"/>
  <c r="O968" i="16"/>
  <c r="N968" i="16"/>
  <c r="D968" i="16" s="1"/>
  <c r="J968" i="16"/>
  <c r="I968" i="16"/>
  <c r="H968" i="16"/>
  <c r="G968" i="16"/>
  <c r="E968" i="16"/>
  <c r="C968" i="16"/>
  <c r="Q967" i="16"/>
  <c r="P967" i="16"/>
  <c r="O967" i="16"/>
  <c r="N967" i="16"/>
  <c r="D967" i="16" s="1"/>
  <c r="J967" i="16"/>
  <c r="I967" i="16"/>
  <c r="H967" i="16"/>
  <c r="G967" i="16"/>
  <c r="E967" i="16"/>
  <c r="C967" i="16"/>
  <c r="Q966" i="16"/>
  <c r="P966" i="16"/>
  <c r="O966" i="16"/>
  <c r="N966" i="16"/>
  <c r="D966" i="16" s="1"/>
  <c r="J966" i="16"/>
  <c r="I966" i="16"/>
  <c r="H966" i="16"/>
  <c r="G966" i="16"/>
  <c r="E966" i="16"/>
  <c r="C966" i="16"/>
  <c r="Q965" i="16"/>
  <c r="P965" i="16"/>
  <c r="O965" i="16"/>
  <c r="N965" i="16"/>
  <c r="D965" i="16" s="1"/>
  <c r="J965" i="16"/>
  <c r="I965" i="16"/>
  <c r="H965" i="16"/>
  <c r="G965" i="16"/>
  <c r="E965" i="16"/>
  <c r="C965" i="16"/>
  <c r="Q964" i="16"/>
  <c r="P964" i="16"/>
  <c r="O964" i="16"/>
  <c r="N964" i="16"/>
  <c r="D964" i="16" s="1"/>
  <c r="J964" i="16"/>
  <c r="I964" i="16"/>
  <c r="H964" i="16"/>
  <c r="G964" i="16"/>
  <c r="E964" i="16"/>
  <c r="C964" i="16"/>
  <c r="Q963" i="16"/>
  <c r="P963" i="16"/>
  <c r="O963" i="16"/>
  <c r="N963" i="16"/>
  <c r="D963" i="16" s="1"/>
  <c r="J963" i="16"/>
  <c r="I963" i="16"/>
  <c r="H963" i="16"/>
  <c r="G963" i="16"/>
  <c r="E963" i="16"/>
  <c r="C963" i="16"/>
  <c r="Q962" i="16"/>
  <c r="P962" i="16"/>
  <c r="O962" i="16"/>
  <c r="N962" i="16"/>
  <c r="D962" i="16" s="1"/>
  <c r="J962" i="16"/>
  <c r="I962" i="16"/>
  <c r="H962" i="16"/>
  <c r="G962" i="16"/>
  <c r="E962" i="16"/>
  <c r="C962" i="16"/>
  <c r="Q961" i="16"/>
  <c r="P961" i="16"/>
  <c r="O961" i="16"/>
  <c r="N961" i="16"/>
  <c r="D961" i="16" s="1"/>
  <c r="J961" i="16"/>
  <c r="I961" i="16"/>
  <c r="H961" i="16"/>
  <c r="G961" i="16"/>
  <c r="E961" i="16"/>
  <c r="C961" i="16"/>
  <c r="Q960" i="16"/>
  <c r="P960" i="16"/>
  <c r="O960" i="16"/>
  <c r="N960" i="16"/>
  <c r="D960" i="16" s="1"/>
  <c r="J960" i="16"/>
  <c r="I960" i="16"/>
  <c r="H960" i="16"/>
  <c r="G960" i="16"/>
  <c r="E960" i="16"/>
  <c r="C960" i="16"/>
  <c r="Q959" i="16"/>
  <c r="P959" i="16"/>
  <c r="O959" i="16"/>
  <c r="N959" i="16"/>
  <c r="D959" i="16" s="1"/>
  <c r="J959" i="16"/>
  <c r="I959" i="16"/>
  <c r="H959" i="16"/>
  <c r="G959" i="16"/>
  <c r="E959" i="16"/>
  <c r="C959" i="16"/>
  <c r="Q958" i="16"/>
  <c r="P958" i="16"/>
  <c r="O958" i="16"/>
  <c r="N958" i="16"/>
  <c r="D958" i="16" s="1"/>
  <c r="J958" i="16"/>
  <c r="I958" i="16"/>
  <c r="H958" i="16"/>
  <c r="G958" i="16"/>
  <c r="E958" i="16"/>
  <c r="C958" i="16"/>
  <c r="Q957" i="16"/>
  <c r="P957" i="16"/>
  <c r="O957" i="16"/>
  <c r="N957" i="16"/>
  <c r="D957" i="16" s="1"/>
  <c r="J957" i="16"/>
  <c r="I957" i="16"/>
  <c r="H957" i="16"/>
  <c r="G957" i="16"/>
  <c r="E957" i="16"/>
  <c r="C957" i="16"/>
  <c r="Q956" i="16"/>
  <c r="P956" i="16"/>
  <c r="O956" i="16"/>
  <c r="N956" i="16"/>
  <c r="D956" i="16" s="1"/>
  <c r="J956" i="16"/>
  <c r="I956" i="16"/>
  <c r="H956" i="16"/>
  <c r="G956" i="16"/>
  <c r="E956" i="16"/>
  <c r="C956" i="16"/>
  <c r="Q955" i="16"/>
  <c r="P955" i="16"/>
  <c r="O955" i="16"/>
  <c r="N955" i="16"/>
  <c r="D955" i="16" s="1"/>
  <c r="J955" i="16"/>
  <c r="I955" i="16"/>
  <c r="H955" i="16"/>
  <c r="G955" i="16"/>
  <c r="E955" i="16"/>
  <c r="C955" i="16"/>
  <c r="Q954" i="16"/>
  <c r="P954" i="16"/>
  <c r="O954" i="16"/>
  <c r="N954" i="16"/>
  <c r="D954" i="16" s="1"/>
  <c r="J954" i="16"/>
  <c r="I954" i="16"/>
  <c r="H954" i="16"/>
  <c r="G954" i="16"/>
  <c r="E954" i="16"/>
  <c r="C954" i="16"/>
  <c r="Q953" i="16"/>
  <c r="P953" i="16"/>
  <c r="O953" i="16"/>
  <c r="N953" i="16"/>
  <c r="D953" i="16" s="1"/>
  <c r="J953" i="16"/>
  <c r="I953" i="16"/>
  <c r="H953" i="16"/>
  <c r="G953" i="16"/>
  <c r="E953" i="16"/>
  <c r="C953" i="16"/>
  <c r="Q952" i="16"/>
  <c r="P952" i="16"/>
  <c r="O952" i="16"/>
  <c r="N952" i="16"/>
  <c r="D952" i="16" s="1"/>
  <c r="J952" i="16"/>
  <c r="I952" i="16"/>
  <c r="H952" i="16"/>
  <c r="G952" i="16"/>
  <c r="E952" i="16"/>
  <c r="C952" i="16"/>
  <c r="Q951" i="16"/>
  <c r="P951" i="16"/>
  <c r="O951" i="16"/>
  <c r="N951" i="16"/>
  <c r="D951" i="16" s="1"/>
  <c r="J951" i="16"/>
  <c r="I951" i="16"/>
  <c r="H951" i="16"/>
  <c r="G951" i="16"/>
  <c r="E951" i="16"/>
  <c r="C951" i="16"/>
  <c r="Q950" i="16"/>
  <c r="P950" i="16"/>
  <c r="O950" i="16"/>
  <c r="N950" i="16"/>
  <c r="D950" i="16" s="1"/>
  <c r="J950" i="16"/>
  <c r="I950" i="16"/>
  <c r="H950" i="16"/>
  <c r="G950" i="16"/>
  <c r="E950" i="16"/>
  <c r="C950" i="16"/>
  <c r="Q949" i="16"/>
  <c r="P949" i="16"/>
  <c r="O949" i="16"/>
  <c r="N949" i="16"/>
  <c r="D949" i="16" s="1"/>
  <c r="J949" i="16"/>
  <c r="I949" i="16"/>
  <c r="H949" i="16"/>
  <c r="G949" i="16"/>
  <c r="E949" i="16"/>
  <c r="C949" i="16"/>
  <c r="Q948" i="16"/>
  <c r="P948" i="16"/>
  <c r="O948" i="16"/>
  <c r="N948" i="16"/>
  <c r="D948" i="16" s="1"/>
  <c r="J948" i="16"/>
  <c r="I948" i="16"/>
  <c r="H948" i="16"/>
  <c r="G948" i="16"/>
  <c r="E948" i="16"/>
  <c r="C948" i="16"/>
  <c r="Q947" i="16"/>
  <c r="P947" i="16"/>
  <c r="O947" i="16"/>
  <c r="N947" i="16"/>
  <c r="D947" i="16" s="1"/>
  <c r="J947" i="16"/>
  <c r="I947" i="16"/>
  <c r="H947" i="16"/>
  <c r="G947" i="16"/>
  <c r="E947" i="16"/>
  <c r="C947" i="16"/>
  <c r="Q946" i="16"/>
  <c r="P946" i="16"/>
  <c r="O946" i="16"/>
  <c r="N946" i="16"/>
  <c r="D946" i="16" s="1"/>
  <c r="J946" i="16"/>
  <c r="I946" i="16"/>
  <c r="H946" i="16"/>
  <c r="G946" i="16"/>
  <c r="E946" i="16"/>
  <c r="C946" i="16"/>
  <c r="Q945" i="16"/>
  <c r="P945" i="16"/>
  <c r="O945" i="16"/>
  <c r="N945" i="16"/>
  <c r="D945" i="16" s="1"/>
  <c r="J945" i="16"/>
  <c r="I945" i="16"/>
  <c r="H945" i="16"/>
  <c r="G945" i="16"/>
  <c r="E945" i="16"/>
  <c r="C945" i="16"/>
  <c r="Q944" i="16"/>
  <c r="P944" i="16"/>
  <c r="O944" i="16"/>
  <c r="N944" i="16"/>
  <c r="D944" i="16" s="1"/>
  <c r="J944" i="16"/>
  <c r="I944" i="16"/>
  <c r="H944" i="16"/>
  <c r="G944" i="16"/>
  <c r="E944" i="16"/>
  <c r="C944" i="16"/>
  <c r="Q943" i="16"/>
  <c r="P943" i="16"/>
  <c r="O943" i="16"/>
  <c r="N943" i="16"/>
  <c r="D943" i="16" s="1"/>
  <c r="J943" i="16"/>
  <c r="I943" i="16"/>
  <c r="H943" i="16"/>
  <c r="G943" i="16"/>
  <c r="E943" i="16"/>
  <c r="C943" i="16"/>
  <c r="Q942" i="16"/>
  <c r="P942" i="16"/>
  <c r="O942" i="16"/>
  <c r="N942" i="16"/>
  <c r="D942" i="16" s="1"/>
  <c r="J942" i="16"/>
  <c r="I942" i="16"/>
  <c r="H942" i="16"/>
  <c r="G942" i="16"/>
  <c r="E942" i="16"/>
  <c r="C942" i="16"/>
  <c r="Q941" i="16"/>
  <c r="P941" i="16"/>
  <c r="O941" i="16"/>
  <c r="N941" i="16"/>
  <c r="D941" i="16" s="1"/>
  <c r="J941" i="16"/>
  <c r="I941" i="16"/>
  <c r="H941" i="16"/>
  <c r="G941" i="16"/>
  <c r="E941" i="16"/>
  <c r="C941" i="16"/>
  <c r="Q940" i="16"/>
  <c r="P940" i="16"/>
  <c r="O940" i="16"/>
  <c r="N940" i="16"/>
  <c r="D940" i="16" s="1"/>
  <c r="J940" i="16"/>
  <c r="I940" i="16"/>
  <c r="H940" i="16"/>
  <c r="G940" i="16"/>
  <c r="E940" i="16"/>
  <c r="C940" i="16"/>
  <c r="Q939" i="16"/>
  <c r="P939" i="16"/>
  <c r="O939" i="16"/>
  <c r="N939" i="16"/>
  <c r="D939" i="16" s="1"/>
  <c r="J939" i="16"/>
  <c r="I939" i="16"/>
  <c r="H939" i="16"/>
  <c r="G939" i="16"/>
  <c r="E939" i="16"/>
  <c r="C939" i="16"/>
  <c r="Q938" i="16"/>
  <c r="P938" i="16"/>
  <c r="O938" i="16"/>
  <c r="N938" i="16"/>
  <c r="D938" i="16" s="1"/>
  <c r="J938" i="16"/>
  <c r="I938" i="16"/>
  <c r="H938" i="16"/>
  <c r="G938" i="16"/>
  <c r="E938" i="16"/>
  <c r="C938" i="16"/>
  <c r="Q937" i="16"/>
  <c r="P937" i="16"/>
  <c r="O937" i="16"/>
  <c r="N937" i="16"/>
  <c r="D937" i="16" s="1"/>
  <c r="J937" i="16"/>
  <c r="I937" i="16"/>
  <c r="H937" i="16"/>
  <c r="G937" i="16"/>
  <c r="E937" i="16"/>
  <c r="C937" i="16"/>
  <c r="Q936" i="16"/>
  <c r="P936" i="16"/>
  <c r="O936" i="16"/>
  <c r="N936" i="16"/>
  <c r="D936" i="16" s="1"/>
  <c r="J936" i="16"/>
  <c r="I936" i="16"/>
  <c r="H936" i="16"/>
  <c r="G936" i="16"/>
  <c r="E936" i="16"/>
  <c r="C936" i="16"/>
  <c r="Q935" i="16"/>
  <c r="P935" i="16"/>
  <c r="O935" i="16"/>
  <c r="N935" i="16"/>
  <c r="D935" i="16" s="1"/>
  <c r="J935" i="16"/>
  <c r="I935" i="16"/>
  <c r="H935" i="16"/>
  <c r="G935" i="16"/>
  <c r="E935" i="16"/>
  <c r="C935" i="16"/>
  <c r="Q934" i="16"/>
  <c r="P934" i="16"/>
  <c r="O934" i="16"/>
  <c r="N934" i="16"/>
  <c r="D934" i="16" s="1"/>
  <c r="J934" i="16"/>
  <c r="I934" i="16"/>
  <c r="H934" i="16"/>
  <c r="G934" i="16"/>
  <c r="E934" i="16"/>
  <c r="C934" i="16"/>
  <c r="Q933" i="16"/>
  <c r="P933" i="16"/>
  <c r="O933" i="16"/>
  <c r="N933" i="16"/>
  <c r="D933" i="16" s="1"/>
  <c r="J933" i="16"/>
  <c r="I933" i="16"/>
  <c r="H933" i="16"/>
  <c r="G933" i="16"/>
  <c r="E933" i="16"/>
  <c r="C933" i="16"/>
  <c r="Q932" i="16"/>
  <c r="P932" i="16"/>
  <c r="O932" i="16"/>
  <c r="N932" i="16"/>
  <c r="D932" i="16" s="1"/>
  <c r="J932" i="16"/>
  <c r="I932" i="16"/>
  <c r="H932" i="16"/>
  <c r="G932" i="16"/>
  <c r="E932" i="16"/>
  <c r="C932" i="16"/>
  <c r="Q931" i="16"/>
  <c r="P931" i="16"/>
  <c r="O931" i="16"/>
  <c r="N931" i="16"/>
  <c r="D931" i="16" s="1"/>
  <c r="J931" i="16"/>
  <c r="I931" i="16"/>
  <c r="H931" i="16"/>
  <c r="G931" i="16"/>
  <c r="E931" i="16"/>
  <c r="C931" i="16"/>
  <c r="Q930" i="16"/>
  <c r="P930" i="16"/>
  <c r="O930" i="16"/>
  <c r="N930" i="16"/>
  <c r="D930" i="16" s="1"/>
  <c r="J930" i="16"/>
  <c r="I930" i="16"/>
  <c r="H930" i="16"/>
  <c r="G930" i="16"/>
  <c r="E930" i="16"/>
  <c r="C930" i="16"/>
  <c r="Q929" i="16"/>
  <c r="P929" i="16"/>
  <c r="O929" i="16"/>
  <c r="N929" i="16"/>
  <c r="D929" i="16" s="1"/>
  <c r="J929" i="16"/>
  <c r="I929" i="16"/>
  <c r="H929" i="16"/>
  <c r="G929" i="16"/>
  <c r="E929" i="16"/>
  <c r="C929" i="16"/>
  <c r="Q928" i="16"/>
  <c r="P928" i="16"/>
  <c r="O928" i="16"/>
  <c r="N928" i="16"/>
  <c r="D928" i="16" s="1"/>
  <c r="J928" i="16"/>
  <c r="I928" i="16"/>
  <c r="H928" i="16"/>
  <c r="G928" i="16"/>
  <c r="E928" i="16"/>
  <c r="C928" i="16"/>
  <c r="Q927" i="16"/>
  <c r="P927" i="16"/>
  <c r="O927" i="16"/>
  <c r="N927" i="16"/>
  <c r="D927" i="16" s="1"/>
  <c r="J927" i="16"/>
  <c r="I927" i="16"/>
  <c r="H927" i="16"/>
  <c r="G927" i="16"/>
  <c r="E927" i="16"/>
  <c r="C927" i="16"/>
  <c r="Q926" i="16"/>
  <c r="P926" i="16"/>
  <c r="O926" i="16"/>
  <c r="N926" i="16"/>
  <c r="D926" i="16" s="1"/>
  <c r="J926" i="16"/>
  <c r="I926" i="16"/>
  <c r="H926" i="16"/>
  <c r="G926" i="16"/>
  <c r="E926" i="16"/>
  <c r="C926" i="16"/>
  <c r="Q925" i="16"/>
  <c r="P925" i="16"/>
  <c r="O925" i="16"/>
  <c r="N925" i="16"/>
  <c r="D925" i="16" s="1"/>
  <c r="J925" i="16"/>
  <c r="I925" i="16"/>
  <c r="H925" i="16"/>
  <c r="G925" i="16"/>
  <c r="E925" i="16"/>
  <c r="C925" i="16"/>
  <c r="Q924" i="16"/>
  <c r="P924" i="16"/>
  <c r="O924" i="16"/>
  <c r="N924" i="16"/>
  <c r="D924" i="16" s="1"/>
  <c r="J924" i="16"/>
  <c r="I924" i="16"/>
  <c r="H924" i="16"/>
  <c r="G924" i="16"/>
  <c r="E924" i="16"/>
  <c r="C924" i="16"/>
  <c r="Q923" i="16"/>
  <c r="P923" i="16"/>
  <c r="O923" i="16"/>
  <c r="N923" i="16"/>
  <c r="D923" i="16" s="1"/>
  <c r="J923" i="16"/>
  <c r="I923" i="16"/>
  <c r="H923" i="16"/>
  <c r="G923" i="16"/>
  <c r="E923" i="16"/>
  <c r="C923" i="16"/>
  <c r="Q922" i="16"/>
  <c r="P922" i="16"/>
  <c r="O922" i="16"/>
  <c r="N922" i="16"/>
  <c r="D922" i="16" s="1"/>
  <c r="J922" i="16"/>
  <c r="I922" i="16"/>
  <c r="H922" i="16"/>
  <c r="G922" i="16"/>
  <c r="E922" i="16"/>
  <c r="C922" i="16"/>
  <c r="Q921" i="16"/>
  <c r="P921" i="16"/>
  <c r="O921" i="16"/>
  <c r="N921" i="16"/>
  <c r="D921" i="16" s="1"/>
  <c r="J921" i="16"/>
  <c r="I921" i="16"/>
  <c r="H921" i="16"/>
  <c r="G921" i="16"/>
  <c r="E921" i="16"/>
  <c r="C921" i="16"/>
  <c r="Q920" i="16"/>
  <c r="P920" i="16"/>
  <c r="O920" i="16"/>
  <c r="N920" i="16"/>
  <c r="D920" i="16" s="1"/>
  <c r="J920" i="16"/>
  <c r="I920" i="16"/>
  <c r="H920" i="16"/>
  <c r="G920" i="16"/>
  <c r="E920" i="16"/>
  <c r="C920" i="16"/>
  <c r="Q919" i="16"/>
  <c r="P919" i="16"/>
  <c r="O919" i="16"/>
  <c r="N919" i="16"/>
  <c r="D919" i="16" s="1"/>
  <c r="J919" i="16"/>
  <c r="I919" i="16"/>
  <c r="H919" i="16"/>
  <c r="G919" i="16"/>
  <c r="E919" i="16"/>
  <c r="C919" i="16"/>
  <c r="Q918" i="16"/>
  <c r="P918" i="16"/>
  <c r="O918" i="16"/>
  <c r="N918" i="16"/>
  <c r="D918" i="16" s="1"/>
  <c r="J918" i="16"/>
  <c r="I918" i="16"/>
  <c r="H918" i="16"/>
  <c r="G918" i="16"/>
  <c r="E918" i="16"/>
  <c r="C918" i="16"/>
  <c r="Q917" i="16"/>
  <c r="P917" i="16"/>
  <c r="O917" i="16"/>
  <c r="N917" i="16"/>
  <c r="D917" i="16" s="1"/>
  <c r="J917" i="16"/>
  <c r="I917" i="16"/>
  <c r="H917" i="16"/>
  <c r="G917" i="16"/>
  <c r="E917" i="16"/>
  <c r="C917" i="16"/>
  <c r="Q916" i="16"/>
  <c r="P916" i="16"/>
  <c r="O916" i="16"/>
  <c r="N916" i="16"/>
  <c r="D916" i="16" s="1"/>
  <c r="J916" i="16"/>
  <c r="I916" i="16"/>
  <c r="H916" i="16"/>
  <c r="G916" i="16"/>
  <c r="E916" i="16"/>
  <c r="C916" i="16"/>
  <c r="Q915" i="16"/>
  <c r="P915" i="16"/>
  <c r="O915" i="16"/>
  <c r="N915" i="16"/>
  <c r="D915" i="16" s="1"/>
  <c r="J915" i="16"/>
  <c r="I915" i="16"/>
  <c r="H915" i="16"/>
  <c r="G915" i="16"/>
  <c r="E915" i="16"/>
  <c r="C915" i="16"/>
  <c r="Q914" i="16"/>
  <c r="P914" i="16"/>
  <c r="O914" i="16"/>
  <c r="N914" i="16"/>
  <c r="D914" i="16" s="1"/>
  <c r="J914" i="16"/>
  <c r="I914" i="16"/>
  <c r="H914" i="16"/>
  <c r="G914" i="16"/>
  <c r="E914" i="16"/>
  <c r="C914" i="16"/>
  <c r="Q913" i="16"/>
  <c r="P913" i="16"/>
  <c r="O913" i="16"/>
  <c r="N913" i="16"/>
  <c r="D913" i="16" s="1"/>
  <c r="J913" i="16"/>
  <c r="I913" i="16"/>
  <c r="H913" i="16"/>
  <c r="G913" i="16"/>
  <c r="E913" i="16"/>
  <c r="C913" i="16"/>
  <c r="Q912" i="16"/>
  <c r="P912" i="16"/>
  <c r="O912" i="16"/>
  <c r="N912" i="16"/>
  <c r="D912" i="16" s="1"/>
  <c r="J912" i="16"/>
  <c r="I912" i="16"/>
  <c r="H912" i="16"/>
  <c r="G912" i="16"/>
  <c r="E912" i="16"/>
  <c r="C912" i="16"/>
  <c r="Q911" i="16"/>
  <c r="P911" i="16"/>
  <c r="O911" i="16"/>
  <c r="N911" i="16"/>
  <c r="D911" i="16" s="1"/>
  <c r="J911" i="16"/>
  <c r="I911" i="16"/>
  <c r="H911" i="16"/>
  <c r="G911" i="16"/>
  <c r="E911" i="16"/>
  <c r="C911" i="16"/>
  <c r="Q910" i="16"/>
  <c r="P910" i="16"/>
  <c r="O910" i="16"/>
  <c r="N910" i="16"/>
  <c r="D910" i="16" s="1"/>
  <c r="J910" i="16"/>
  <c r="I910" i="16"/>
  <c r="H910" i="16"/>
  <c r="G910" i="16"/>
  <c r="E910" i="16"/>
  <c r="C910" i="16"/>
  <c r="Q909" i="16"/>
  <c r="P909" i="16"/>
  <c r="O909" i="16"/>
  <c r="N909" i="16"/>
  <c r="D909" i="16" s="1"/>
  <c r="J909" i="16"/>
  <c r="I909" i="16"/>
  <c r="H909" i="16"/>
  <c r="G909" i="16"/>
  <c r="E909" i="16"/>
  <c r="C909" i="16"/>
  <c r="Q908" i="16"/>
  <c r="P908" i="16"/>
  <c r="O908" i="16"/>
  <c r="N908" i="16"/>
  <c r="D908" i="16" s="1"/>
  <c r="J908" i="16"/>
  <c r="I908" i="16"/>
  <c r="H908" i="16"/>
  <c r="G908" i="16"/>
  <c r="E908" i="16"/>
  <c r="C908" i="16"/>
  <c r="Q907" i="16"/>
  <c r="P907" i="16"/>
  <c r="O907" i="16"/>
  <c r="N907" i="16"/>
  <c r="D907" i="16" s="1"/>
  <c r="J907" i="16"/>
  <c r="I907" i="16"/>
  <c r="H907" i="16"/>
  <c r="G907" i="16"/>
  <c r="E907" i="16"/>
  <c r="C907" i="16"/>
  <c r="Q906" i="16"/>
  <c r="P906" i="16"/>
  <c r="O906" i="16"/>
  <c r="N906" i="16"/>
  <c r="D906" i="16" s="1"/>
  <c r="J906" i="16"/>
  <c r="I906" i="16"/>
  <c r="H906" i="16"/>
  <c r="G906" i="16"/>
  <c r="E906" i="16"/>
  <c r="C906" i="16"/>
  <c r="Q905" i="16"/>
  <c r="P905" i="16"/>
  <c r="O905" i="16"/>
  <c r="N905" i="16"/>
  <c r="D905" i="16" s="1"/>
  <c r="J905" i="16"/>
  <c r="I905" i="16"/>
  <c r="H905" i="16"/>
  <c r="G905" i="16"/>
  <c r="E905" i="16"/>
  <c r="C905" i="16"/>
  <c r="Q904" i="16"/>
  <c r="P904" i="16"/>
  <c r="O904" i="16"/>
  <c r="N904" i="16"/>
  <c r="D904" i="16" s="1"/>
  <c r="J904" i="16"/>
  <c r="I904" i="16"/>
  <c r="H904" i="16"/>
  <c r="G904" i="16"/>
  <c r="E904" i="16"/>
  <c r="C904" i="16"/>
  <c r="Q903" i="16"/>
  <c r="P903" i="16"/>
  <c r="O903" i="16"/>
  <c r="N903" i="16"/>
  <c r="D903" i="16" s="1"/>
  <c r="J903" i="16"/>
  <c r="I903" i="16"/>
  <c r="H903" i="16"/>
  <c r="G903" i="16"/>
  <c r="E903" i="16"/>
  <c r="C903" i="16"/>
  <c r="Q902" i="16"/>
  <c r="P902" i="16"/>
  <c r="O902" i="16"/>
  <c r="N902" i="16"/>
  <c r="D902" i="16" s="1"/>
  <c r="J902" i="16"/>
  <c r="I902" i="16"/>
  <c r="H902" i="16"/>
  <c r="G902" i="16"/>
  <c r="E902" i="16"/>
  <c r="C902" i="16"/>
  <c r="Q901" i="16"/>
  <c r="P901" i="16"/>
  <c r="O901" i="16"/>
  <c r="N901" i="16"/>
  <c r="D901" i="16" s="1"/>
  <c r="J901" i="16"/>
  <c r="I901" i="16"/>
  <c r="H901" i="16"/>
  <c r="G901" i="16"/>
  <c r="E901" i="16"/>
  <c r="C901" i="16"/>
  <c r="Q900" i="16"/>
  <c r="P900" i="16"/>
  <c r="O900" i="16"/>
  <c r="N900" i="16"/>
  <c r="D900" i="16" s="1"/>
  <c r="J900" i="16"/>
  <c r="I900" i="16"/>
  <c r="H900" i="16"/>
  <c r="G900" i="16"/>
  <c r="E900" i="16"/>
  <c r="C900" i="16"/>
  <c r="Q899" i="16"/>
  <c r="P899" i="16"/>
  <c r="O899" i="16"/>
  <c r="N899" i="16"/>
  <c r="D899" i="16" s="1"/>
  <c r="J899" i="16"/>
  <c r="I899" i="16"/>
  <c r="H899" i="16"/>
  <c r="G899" i="16"/>
  <c r="E899" i="16"/>
  <c r="C899" i="16"/>
  <c r="Q898" i="16"/>
  <c r="P898" i="16"/>
  <c r="O898" i="16"/>
  <c r="N898" i="16"/>
  <c r="D898" i="16" s="1"/>
  <c r="J898" i="16"/>
  <c r="I898" i="16"/>
  <c r="H898" i="16"/>
  <c r="G898" i="16"/>
  <c r="E898" i="16"/>
  <c r="C898" i="16"/>
  <c r="Q897" i="16"/>
  <c r="P897" i="16"/>
  <c r="O897" i="16"/>
  <c r="N897" i="16"/>
  <c r="D897" i="16" s="1"/>
  <c r="J897" i="16"/>
  <c r="I897" i="16"/>
  <c r="H897" i="16"/>
  <c r="G897" i="16"/>
  <c r="E897" i="16"/>
  <c r="C897" i="16"/>
  <c r="Q896" i="16"/>
  <c r="P896" i="16"/>
  <c r="O896" i="16"/>
  <c r="N896" i="16"/>
  <c r="D896" i="16" s="1"/>
  <c r="J896" i="16"/>
  <c r="I896" i="16"/>
  <c r="H896" i="16"/>
  <c r="G896" i="16"/>
  <c r="E896" i="16"/>
  <c r="C896" i="16"/>
  <c r="Q895" i="16"/>
  <c r="P895" i="16"/>
  <c r="O895" i="16"/>
  <c r="N895" i="16"/>
  <c r="D895" i="16" s="1"/>
  <c r="J895" i="16"/>
  <c r="I895" i="16"/>
  <c r="H895" i="16"/>
  <c r="G895" i="16"/>
  <c r="E895" i="16"/>
  <c r="C895" i="16"/>
  <c r="Q894" i="16"/>
  <c r="P894" i="16"/>
  <c r="O894" i="16"/>
  <c r="N894" i="16"/>
  <c r="D894" i="16" s="1"/>
  <c r="J894" i="16"/>
  <c r="I894" i="16"/>
  <c r="H894" i="16"/>
  <c r="G894" i="16"/>
  <c r="E894" i="16"/>
  <c r="C894" i="16"/>
  <c r="Q893" i="16"/>
  <c r="P893" i="16"/>
  <c r="O893" i="16"/>
  <c r="N893" i="16"/>
  <c r="D893" i="16" s="1"/>
  <c r="J893" i="16"/>
  <c r="I893" i="16"/>
  <c r="H893" i="16"/>
  <c r="G893" i="16"/>
  <c r="E893" i="16"/>
  <c r="C893" i="16"/>
  <c r="Q892" i="16"/>
  <c r="P892" i="16"/>
  <c r="O892" i="16"/>
  <c r="N892" i="16"/>
  <c r="D892" i="16" s="1"/>
  <c r="J892" i="16"/>
  <c r="I892" i="16"/>
  <c r="H892" i="16"/>
  <c r="G892" i="16"/>
  <c r="E892" i="16"/>
  <c r="C892" i="16"/>
  <c r="Q891" i="16"/>
  <c r="P891" i="16"/>
  <c r="O891" i="16"/>
  <c r="N891" i="16"/>
  <c r="D891" i="16" s="1"/>
  <c r="J891" i="16"/>
  <c r="I891" i="16"/>
  <c r="H891" i="16"/>
  <c r="G891" i="16"/>
  <c r="E891" i="16"/>
  <c r="C891" i="16"/>
  <c r="Q890" i="16"/>
  <c r="P890" i="16"/>
  <c r="O890" i="16"/>
  <c r="N890" i="16"/>
  <c r="D890" i="16" s="1"/>
  <c r="J890" i="16"/>
  <c r="I890" i="16"/>
  <c r="H890" i="16"/>
  <c r="G890" i="16"/>
  <c r="E890" i="16"/>
  <c r="C890" i="16"/>
  <c r="Q889" i="16"/>
  <c r="P889" i="16"/>
  <c r="O889" i="16"/>
  <c r="N889" i="16"/>
  <c r="D889" i="16" s="1"/>
  <c r="J889" i="16"/>
  <c r="I889" i="16"/>
  <c r="H889" i="16"/>
  <c r="G889" i="16"/>
  <c r="E889" i="16"/>
  <c r="C889" i="16"/>
  <c r="Q888" i="16"/>
  <c r="P888" i="16"/>
  <c r="O888" i="16"/>
  <c r="N888" i="16"/>
  <c r="D888" i="16" s="1"/>
  <c r="J888" i="16"/>
  <c r="I888" i="16"/>
  <c r="H888" i="16"/>
  <c r="G888" i="16"/>
  <c r="E888" i="16"/>
  <c r="C888" i="16"/>
  <c r="Q887" i="16"/>
  <c r="P887" i="16"/>
  <c r="O887" i="16"/>
  <c r="N887" i="16"/>
  <c r="D887" i="16" s="1"/>
  <c r="J887" i="16"/>
  <c r="I887" i="16"/>
  <c r="H887" i="16"/>
  <c r="G887" i="16"/>
  <c r="E887" i="16"/>
  <c r="C887" i="16"/>
  <c r="Q886" i="16"/>
  <c r="P886" i="16"/>
  <c r="O886" i="16"/>
  <c r="N886" i="16"/>
  <c r="D886" i="16" s="1"/>
  <c r="J886" i="16"/>
  <c r="I886" i="16"/>
  <c r="H886" i="16"/>
  <c r="G886" i="16"/>
  <c r="E886" i="16"/>
  <c r="C886" i="16"/>
  <c r="Q885" i="16"/>
  <c r="P885" i="16"/>
  <c r="O885" i="16"/>
  <c r="N885" i="16"/>
  <c r="D885" i="16" s="1"/>
  <c r="J885" i="16"/>
  <c r="I885" i="16"/>
  <c r="H885" i="16"/>
  <c r="G885" i="16"/>
  <c r="E885" i="16"/>
  <c r="C885" i="16"/>
  <c r="Q884" i="16"/>
  <c r="P884" i="16"/>
  <c r="O884" i="16"/>
  <c r="N884" i="16"/>
  <c r="D884" i="16" s="1"/>
  <c r="J884" i="16"/>
  <c r="I884" i="16"/>
  <c r="H884" i="16"/>
  <c r="G884" i="16"/>
  <c r="E884" i="16"/>
  <c r="C884" i="16"/>
  <c r="Q883" i="16"/>
  <c r="P883" i="16"/>
  <c r="O883" i="16"/>
  <c r="N883" i="16"/>
  <c r="D883" i="16" s="1"/>
  <c r="J883" i="16"/>
  <c r="I883" i="16"/>
  <c r="H883" i="16"/>
  <c r="G883" i="16"/>
  <c r="E883" i="16"/>
  <c r="C883" i="16"/>
  <c r="Q882" i="16"/>
  <c r="P882" i="16"/>
  <c r="O882" i="16"/>
  <c r="N882" i="16"/>
  <c r="D882" i="16" s="1"/>
  <c r="J882" i="16"/>
  <c r="I882" i="16"/>
  <c r="H882" i="16"/>
  <c r="G882" i="16"/>
  <c r="E882" i="16"/>
  <c r="C882" i="16"/>
  <c r="Q881" i="16"/>
  <c r="P881" i="16"/>
  <c r="O881" i="16"/>
  <c r="N881" i="16"/>
  <c r="D881" i="16" s="1"/>
  <c r="J881" i="16"/>
  <c r="I881" i="16"/>
  <c r="H881" i="16"/>
  <c r="G881" i="16"/>
  <c r="E881" i="16"/>
  <c r="C881" i="16"/>
  <c r="Q880" i="16"/>
  <c r="P880" i="16"/>
  <c r="O880" i="16"/>
  <c r="N880" i="16"/>
  <c r="D880" i="16" s="1"/>
  <c r="J880" i="16"/>
  <c r="I880" i="16"/>
  <c r="H880" i="16"/>
  <c r="G880" i="16"/>
  <c r="E880" i="16"/>
  <c r="C880" i="16"/>
  <c r="Q879" i="16"/>
  <c r="P879" i="16"/>
  <c r="O879" i="16"/>
  <c r="N879" i="16"/>
  <c r="D879" i="16" s="1"/>
  <c r="J879" i="16"/>
  <c r="I879" i="16"/>
  <c r="H879" i="16"/>
  <c r="G879" i="16"/>
  <c r="E879" i="16"/>
  <c r="C879" i="16"/>
  <c r="Q878" i="16"/>
  <c r="P878" i="16"/>
  <c r="O878" i="16"/>
  <c r="N878" i="16"/>
  <c r="D878" i="16" s="1"/>
  <c r="J878" i="16"/>
  <c r="I878" i="16"/>
  <c r="H878" i="16"/>
  <c r="G878" i="16"/>
  <c r="E878" i="16"/>
  <c r="C878" i="16"/>
  <c r="Q877" i="16"/>
  <c r="P877" i="16"/>
  <c r="O877" i="16"/>
  <c r="N877" i="16"/>
  <c r="D877" i="16" s="1"/>
  <c r="J877" i="16"/>
  <c r="I877" i="16"/>
  <c r="H877" i="16"/>
  <c r="G877" i="16"/>
  <c r="E877" i="16"/>
  <c r="C877" i="16"/>
  <c r="Q876" i="16"/>
  <c r="P876" i="16"/>
  <c r="O876" i="16"/>
  <c r="N876" i="16"/>
  <c r="D876" i="16" s="1"/>
  <c r="J876" i="16"/>
  <c r="I876" i="16"/>
  <c r="H876" i="16"/>
  <c r="G876" i="16"/>
  <c r="E876" i="16"/>
  <c r="C876" i="16"/>
  <c r="Q875" i="16"/>
  <c r="P875" i="16"/>
  <c r="O875" i="16"/>
  <c r="N875" i="16"/>
  <c r="D875" i="16" s="1"/>
  <c r="J875" i="16"/>
  <c r="I875" i="16"/>
  <c r="H875" i="16"/>
  <c r="G875" i="16"/>
  <c r="E875" i="16"/>
  <c r="C875" i="16"/>
  <c r="Q874" i="16"/>
  <c r="P874" i="16"/>
  <c r="O874" i="16"/>
  <c r="N874" i="16"/>
  <c r="D874" i="16" s="1"/>
  <c r="J874" i="16"/>
  <c r="I874" i="16"/>
  <c r="H874" i="16"/>
  <c r="G874" i="16"/>
  <c r="E874" i="16"/>
  <c r="C874" i="16"/>
  <c r="Q873" i="16"/>
  <c r="P873" i="16"/>
  <c r="O873" i="16"/>
  <c r="N873" i="16"/>
  <c r="D873" i="16" s="1"/>
  <c r="J873" i="16"/>
  <c r="I873" i="16"/>
  <c r="H873" i="16"/>
  <c r="G873" i="16"/>
  <c r="E873" i="16"/>
  <c r="C873" i="16"/>
  <c r="Q872" i="16"/>
  <c r="P872" i="16"/>
  <c r="O872" i="16"/>
  <c r="N872" i="16"/>
  <c r="D872" i="16" s="1"/>
  <c r="J872" i="16"/>
  <c r="I872" i="16"/>
  <c r="H872" i="16"/>
  <c r="G872" i="16"/>
  <c r="E872" i="16"/>
  <c r="C872" i="16"/>
  <c r="Q871" i="16"/>
  <c r="P871" i="16"/>
  <c r="O871" i="16"/>
  <c r="N871" i="16"/>
  <c r="D871" i="16" s="1"/>
  <c r="J871" i="16"/>
  <c r="I871" i="16"/>
  <c r="H871" i="16"/>
  <c r="G871" i="16"/>
  <c r="E871" i="16"/>
  <c r="C871" i="16"/>
  <c r="Q870" i="16"/>
  <c r="P870" i="16"/>
  <c r="O870" i="16"/>
  <c r="N870" i="16"/>
  <c r="D870" i="16" s="1"/>
  <c r="J870" i="16"/>
  <c r="I870" i="16"/>
  <c r="H870" i="16"/>
  <c r="G870" i="16"/>
  <c r="E870" i="16"/>
  <c r="C870" i="16"/>
  <c r="Q869" i="16"/>
  <c r="P869" i="16"/>
  <c r="O869" i="16"/>
  <c r="N869" i="16"/>
  <c r="D869" i="16" s="1"/>
  <c r="J869" i="16"/>
  <c r="I869" i="16"/>
  <c r="H869" i="16"/>
  <c r="G869" i="16"/>
  <c r="E869" i="16"/>
  <c r="C869" i="16"/>
  <c r="Q868" i="16"/>
  <c r="P868" i="16"/>
  <c r="O868" i="16"/>
  <c r="N868" i="16"/>
  <c r="D868" i="16" s="1"/>
  <c r="J868" i="16"/>
  <c r="I868" i="16"/>
  <c r="H868" i="16"/>
  <c r="G868" i="16"/>
  <c r="E868" i="16"/>
  <c r="C868" i="16"/>
  <c r="Q867" i="16"/>
  <c r="P867" i="16"/>
  <c r="O867" i="16"/>
  <c r="N867" i="16"/>
  <c r="D867" i="16" s="1"/>
  <c r="J867" i="16"/>
  <c r="I867" i="16"/>
  <c r="H867" i="16"/>
  <c r="G867" i="16"/>
  <c r="E867" i="16"/>
  <c r="C867" i="16"/>
  <c r="Q866" i="16"/>
  <c r="P866" i="16"/>
  <c r="O866" i="16"/>
  <c r="N866" i="16"/>
  <c r="D866" i="16" s="1"/>
  <c r="J866" i="16"/>
  <c r="I866" i="16"/>
  <c r="H866" i="16"/>
  <c r="G866" i="16"/>
  <c r="E866" i="16"/>
  <c r="C866" i="16"/>
  <c r="Q865" i="16"/>
  <c r="P865" i="16"/>
  <c r="O865" i="16"/>
  <c r="N865" i="16"/>
  <c r="D865" i="16" s="1"/>
  <c r="J865" i="16"/>
  <c r="I865" i="16"/>
  <c r="H865" i="16"/>
  <c r="G865" i="16"/>
  <c r="E865" i="16"/>
  <c r="C865" i="16"/>
  <c r="Q864" i="16"/>
  <c r="P864" i="16"/>
  <c r="O864" i="16"/>
  <c r="N864" i="16"/>
  <c r="D864" i="16" s="1"/>
  <c r="J864" i="16"/>
  <c r="I864" i="16"/>
  <c r="H864" i="16"/>
  <c r="G864" i="16"/>
  <c r="E864" i="16"/>
  <c r="C864" i="16"/>
  <c r="Q863" i="16"/>
  <c r="P863" i="16"/>
  <c r="O863" i="16"/>
  <c r="N863" i="16"/>
  <c r="D863" i="16" s="1"/>
  <c r="J863" i="16"/>
  <c r="I863" i="16"/>
  <c r="H863" i="16"/>
  <c r="G863" i="16"/>
  <c r="E863" i="16"/>
  <c r="C863" i="16"/>
  <c r="Q862" i="16"/>
  <c r="P862" i="16"/>
  <c r="O862" i="16"/>
  <c r="N862" i="16"/>
  <c r="D862" i="16" s="1"/>
  <c r="J862" i="16"/>
  <c r="I862" i="16"/>
  <c r="H862" i="16"/>
  <c r="G862" i="16"/>
  <c r="E862" i="16"/>
  <c r="C862" i="16"/>
  <c r="Q861" i="16"/>
  <c r="P861" i="16"/>
  <c r="O861" i="16"/>
  <c r="N861" i="16"/>
  <c r="D861" i="16" s="1"/>
  <c r="J861" i="16"/>
  <c r="I861" i="16"/>
  <c r="H861" i="16"/>
  <c r="G861" i="16"/>
  <c r="E861" i="16"/>
  <c r="C861" i="16"/>
  <c r="Q860" i="16"/>
  <c r="P860" i="16"/>
  <c r="O860" i="16"/>
  <c r="N860" i="16"/>
  <c r="D860" i="16" s="1"/>
  <c r="J860" i="16"/>
  <c r="I860" i="16"/>
  <c r="H860" i="16"/>
  <c r="G860" i="16"/>
  <c r="E860" i="16"/>
  <c r="C860" i="16"/>
  <c r="Q859" i="16"/>
  <c r="P859" i="16"/>
  <c r="O859" i="16"/>
  <c r="N859" i="16"/>
  <c r="D859" i="16" s="1"/>
  <c r="J859" i="16"/>
  <c r="I859" i="16"/>
  <c r="H859" i="16"/>
  <c r="G859" i="16"/>
  <c r="E859" i="16"/>
  <c r="C859" i="16"/>
  <c r="Q858" i="16"/>
  <c r="P858" i="16"/>
  <c r="O858" i="16"/>
  <c r="N858" i="16"/>
  <c r="D858" i="16" s="1"/>
  <c r="J858" i="16"/>
  <c r="I858" i="16"/>
  <c r="H858" i="16"/>
  <c r="G858" i="16"/>
  <c r="E858" i="16"/>
  <c r="C858" i="16"/>
  <c r="Q857" i="16"/>
  <c r="P857" i="16"/>
  <c r="O857" i="16"/>
  <c r="N857" i="16"/>
  <c r="D857" i="16" s="1"/>
  <c r="J857" i="16"/>
  <c r="I857" i="16"/>
  <c r="H857" i="16"/>
  <c r="G857" i="16"/>
  <c r="E857" i="16"/>
  <c r="C857" i="16"/>
  <c r="Q856" i="16"/>
  <c r="P856" i="16"/>
  <c r="O856" i="16"/>
  <c r="N856" i="16"/>
  <c r="D856" i="16" s="1"/>
  <c r="J856" i="16"/>
  <c r="I856" i="16"/>
  <c r="H856" i="16"/>
  <c r="G856" i="16"/>
  <c r="E856" i="16"/>
  <c r="C856" i="16"/>
  <c r="Q855" i="16"/>
  <c r="P855" i="16"/>
  <c r="O855" i="16"/>
  <c r="N855" i="16"/>
  <c r="D855" i="16" s="1"/>
  <c r="J855" i="16"/>
  <c r="I855" i="16"/>
  <c r="H855" i="16"/>
  <c r="G855" i="16"/>
  <c r="E855" i="16"/>
  <c r="C855" i="16"/>
  <c r="Q854" i="16"/>
  <c r="P854" i="16"/>
  <c r="O854" i="16"/>
  <c r="N854" i="16"/>
  <c r="D854" i="16" s="1"/>
  <c r="J854" i="16"/>
  <c r="I854" i="16"/>
  <c r="H854" i="16"/>
  <c r="G854" i="16"/>
  <c r="E854" i="16"/>
  <c r="C854" i="16"/>
  <c r="Q853" i="16"/>
  <c r="P853" i="16"/>
  <c r="O853" i="16"/>
  <c r="N853" i="16"/>
  <c r="D853" i="16" s="1"/>
  <c r="J853" i="16"/>
  <c r="I853" i="16"/>
  <c r="H853" i="16"/>
  <c r="G853" i="16"/>
  <c r="E853" i="16"/>
  <c r="C853" i="16"/>
  <c r="Q852" i="16"/>
  <c r="P852" i="16"/>
  <c r="O852" i="16"/>
  <c r="N852" i="16"/>
  <c r="D852" i="16" s="1"/>
  <c r="J852" i="16"/>
  <c r="I852" i="16"/>
  <c r="H852" i="16"/>
  <c r="G852" i="16"/>
  <c r="E852" i="16"/>
  <c r="C852" i="16"/>
  <c r="Q851" i="16"/>
  <c r="P851" i="16"/>
  <c r="O851" i="16"/>
  <c r="N851" i="16"/>
  <c r="D851" i="16" s="1"/>
  <c r="J851" i="16"/>
  <c r="I851" i="16"/>
  <c r="H851" i="16"/>
  <c r="G851" i="16"/>
  <c r="E851" i="16"/>
  <c r="C851" i="16"/>
  <c r="Q850" i="16"/>
  <c r="P850" i="16"/>
  <c r="O850" i="16"/>
  <c r="N850" i="16"/>
  <c r="D850" i="16" s="1"/>
  <c r="J850" i="16"/>
  <c r="I850" i="16"/>
  <c r="H850" i="16"/>
  <c r="G850" i="16"/>
  <c r="E850" i="16"/>
  <c r="C850" i="16"/>
  <c r="Q849" i="16"/>
  <c r="P849" i="16"/>
  <c r="O849" i="16"/>
  <c r="N849" i="16"/>
  <c r="D849" i="16" s="1"/>
  <c r="J849" i="16"/>
  <c r="I849" i="16"/>
  <c r="H849" i="16"/>
  <c r="G849" i="16"/>
  <c r="E849" i="16"/>
  <c r="C849" i="16"/>
  <c r="Q848" i="16"/>
  <c r="P848" i="16"/>
  <c r="O848" i="16"/>
  <c r="N848" i="16"/>
  <c r="D848" i="16" s="1"/>
  <c r="J848" i="16"/>
  <c r="I848" i="16"/>
  <c r="H848" i="16"/>
  <c r="G848" i="16"/>
  <c r="E848" i="16"/>
  <c r="C848" i="16"/>
  <c r="Q847" i="16"/>
  <c r="P847" i="16"/>
  <c r="O847" i="16"/>
  <c r="N847" i="16"/>
  <c r="D847" i="16" s="1"/>
  <c r="J847" i="16"/>
  <c r="I847" i="16"/>
  <c r="H847" i="16"/>
  <c r="G847" i="16"/>
  <c r="E847" i="16"/>
  <c r="C847" i="16"/>
  <c r="Q846" i="16"/>
  <c r="P846" i="16"/>
  <c r="O846" i="16"/>
  <c r="N846" i="16"/>
  <c r="D846" i="16" s="1"/>
  <c r="J846" i="16"/>
  <c r="I846" i="16"/>
  <c r="H846" i="16"/>
  <c r="G846" i="16"/>
  <c r="E846" i="16"/>
  <c r="C846" i="16"/>
  <c r="Q845" i="16"/>
  <c r="P845" i="16"/>
  <c r="O845" i="16"/>
  <c r="N845" i="16"/>
  <c r="D845" i="16" s="1"/>
  <c r="J845" i="16"/>
  <c r="I845" i="16"/>
  <c r="H845" i="16"/>
  <c r="G845" i="16"/>
  <c r="E845" i="16"/>
  <c r="C845" i="16"/>
  <c r="Q844" i="16"/>
  <c r="P844" i="16"/>
  <c r="O844" i="16"/>
  <c r="N844" i="16"/>
  <c r="D844" i="16" s="1"/>
  <c r="J844" i="16"/>
  <c r="I844" i="16"/>
  <c r="H844" i="16"/>
  <c r="G844" i="16"/>
  <c r="E844" i="16"/>
  <c r="C844" i="16"/>
  <c r="Q843" i="16"/>
  <c r="P843" i="16"/>
  <c r="O843" i="16"/>
  <c r="N843" i="16"/>
  <c r="D843" i="16" s="1"/>
  <c r="J843" i="16"/>
  <c r="I843" i="16"/>
  <c r="H843" i="16"/>
  <c r="G843" i="16"/>
  <c r="E843" i="16"/>
  <c r="C843" i="16"/>
  <c r="Q842" i="16"/>
  <c r="P842" i="16"/>
  <c r="O842" i="16"/>
  <c r="N842" i="16"/>
  <c r="D842" i="16" s="1"/>
  <c r="J842" i="16"/>
  <c r="I842" i="16"/>
  <c r="H842" i="16"/>
  <c r="G842" i="16"/>
  <c r="E842" i="16"/>
  <c r="C842" i="16"/>
  <c r="Q841" i="16"/>
  <c r="P841" i="16"/>
  <c r="O841" i="16"/>
  <c r="N841" i="16"/>
  <c r="D841" i="16" s="1"/>
  <c r="J841" i="16"/>
  <c r="I841" i="16"/>
  <c r="H841" i="16"/>
  <c r="G841" i="16"/>
  <c r="E841" i="16"/>
  <c r="C841" i="16"/>
  <c r="Q840" i="16"/>
  <c r="P840" i="16"/>
  <c r="O840" i="16"/>
  <c r="N840" i="16"/>
  <c r="D840" i="16" s="1"/>
  <c r="J840" i="16"/>
  <c r="I840" i="16"/>
  <c r="H840" i="16"/>
  <c r="G840" i="16"/>
  <c r="E840" i="16"/>
  <c r="C840" i="16"/>
  <c r="Q839" i="16"/>
  <c r="P839" i="16"/>
  <c r="O839" i="16"/>
  <c r="N839" i="16"/>
  <c r="D839" i="16" s="1"/>
  <c r="J839" i="16"/>
  <c r="I839" i="16"/>
  <c r="H839" i="16"/>
  <c r="G839" i="16"/>
  <c r="E839" i="16"/>
  <c r="C839" i="16"/>
  <c r="Q838" i="16"/>
  <c r="P838" i="16"/>
  <c r="O838" i="16"/>
  <c r="N838" i="16"/>
  <c r="D838" i="16" s="1"/>
  <c r="J838" i="16"/>
  <c r="I838" i="16"/>
  <c r="H838" i="16"/>
  <c r="G838" i="16"/>
  <c r="E838" i="16"/>
  <c r="C838" i="16"/>
  <c r="Q837" i="16"/>
  <c r="P837" i="16"/>
  <c r="O837" i="16"/>
  <c r="N837" i="16"/>
  <c r="D837" i="16" s="1"/>
  <c r="J837" i="16"/>
  <c r="I837" i="16"/>
  <c r="H837" i="16"/>
  <c r="G837" i="16"/>
  <c r="E837" i="16"/>
  <c r="C837" i="16"/>
  <c r="Q836" i="16"/>
  <c r="P836" i="16"/>
  <c r="O836" i="16"/>
  <c r="N836" i="16"/>
  <c r="D836" i="16" s="1"/>
  <c r="J836" i="16"/>
  <c r="I836" i="16"/>
  <c r="H836" i="16"/>
  <c r="G836" i="16"/>
  <c r="E836" i="16"/>
  <c r="C836" i="16"/>
  <c r="Q835" i="16"/>
  <c r="P835" i="16"/>
  <c r="O835" i="16"/>
  <c r="N835" i="16"/>
  <c r="D835" i="16" s="1"/>
  <c r="J835" i="16"/>
  <c r="I835" i="16"/>
  <c r="H835" i="16"/>
  <c r="G835" i="16"/>
  <c r="E835" i="16"/>
  <c r="C835" i="16"/>
  <c r="Q834" i="16"/>
  <c r="P834" i="16"/>
  <c r="O834" i="16"/>
  <c r="N834" i="16"/>
  <c r="D834" i="16" s="1"/>
  <c r="J834" i="16"/>
  <c r="I834" i="16"/>
  <c r="H834" i="16"/>
  <c r="G834" i="16"/>
  <c r="E834" i="16"/>
  <c r="C834" i="16"/>
  <c r="Q833" i="16"/>
  <c r="P833" i="16"/>
  <c r="O833" i="16"/>
  <c r="N833" i="16"/>
  <c r="D833" i="16" s="1"/>
  <c r="J833" i="16"/>
  <c r="I833" i="16"/>
  <c r="H833" i="16"/>
  <c r="G833" i="16"/>
  <c r="E833" i="16"/>
  <c r="C833" i="16"/>
  <c r="Q832" i="16"/>
  <c r="P832" i="16"/>
  <c r="O832" i="16"/>
  <c r="N832" i="16"/>
  <c r="D832" i="16" s="1"/>
  <c r="J832" i="16"/>
  <c r="I832" i="16"/>
  <c r="H832" i="16"/>
  <c r="G832" i="16"/>
  <c r="E832" i="16"/>
  <c r="C832" i="16"/>
  <c r="Q831" i="16"/>
  <c r="P831" i="16"/>
  <c r="O831" i="16"/>
  <c r="N831" i="16"/>
  <c r="D831" i="16" s="1"/>
  <c r="J831" i="16"/>
  <c r="I831" i="16"/>
  <c r="H831" i="16"/>
  <c r="G831" i="16"/>
  <c r="E831" i="16"/>
  <c r="C831" i="16"/>
  <c r="Q830" i="16"/>
  <c r="P830" i="16"/>
  <c r="O830" i="16"/>
  <c r="N830" i="16"/>
  <c r="D830" i="16" s="1"/>
  <c r="J830" i="16"/>
  <c r="I830" i="16"/>
  <c r="H830" i="16"/>
  <c r="G830" i="16"/>
  <c r="E830" i="16"/>
  <c r="C830" i="16"/>
  <c r="Q829" i="16"/>
  <c r="P829" i="16"/>
  <c r="O829" i="16"/>
  <c r="N829" i="16"/>
  <c r="D829" i="16" s="1"/>
  <c r="J829" i="16"/>
  <c r="I829" i="16"/>
  <c r="H829" i="16"/>
  <c r="G829" i="16"/>
  <c r="E829" i="16"/>
  <c r="C829" i="16"/>
  <c r="Q828" i="16"/>
  <c r="P828" i="16"/>
  <c r="O828" i="16"/>
  <c r="N828" i="16"/>
  <c r="D828" i="16" s="1"/>
  <c r="J828" i="16"/>
  <c r="I828" i="16"/>
  <c r="H828" i="16"/>
  <c r="G828" i="16"/>
  <c r="E828" i="16"/>
  <c r="C828" i="16"/>
  <c r="Q827" i="16"/>
  <c r="P827" i="16"/>
  <c r="O827" i="16"/>
  <c r="N827" i="16"/>
  <c r="D827" i="16" s="1"/>
  <c r="J827" i="16"/>
  <c r="I827" i="16"/>
  <c r="H827" i="16"/>
  <c r="G827" i="16"/>
  <c r="E827" i="16"/>
  <c r="C827" i="16"/>
  <c r="Q826" i="16"/>
  <c r="P826" i="16"/>
  <c r="O826" i="16"/>
  <c r="N826" i="16"/>
  <c r="D826" i="16" s="1"/>
  <c r="J826" i="16"/>
  <c r="I826" i="16"/>
  <c r="H826" i="16"/>
  <c r="G826" i="16"/>
  <c r="E826" i="16"/>
  <c r="C826" i="16"/>
  <c r="Q825" i="16"/>
  <c r="P825" i="16"/>
  <c r="O825" i="16"/>
  <c r="N825" i="16"/>
  <c r="D825" i="16" s="1"/>
  <c r="J825" i="16"/>
  <c r="I825" i="16"/>
  <c r="H825" i="16"/>
  <c r="G825" i="16"/>
  <c r="E825" i="16"/>
  <c r="C825" i="16"/>
  <c r="Q824" i="16"/>
  <c r="P824" i="16"/>
  <c r="O824" i="16"/>
  <c r="N824" i="16"/>
  <c r="D824" i="16" s="1"/>
  <c r="J824" i="16"/>
  <c r="I824" i="16"/>
  <c r="H824" i="16"/>
  <c r="G824" i="16"/>
  <c r="E824" i="16"/>
  <c r="C824" i="16"/>
  <c r="Q823" i="16"/>
  <c r="P823" i="16"/>
  <c r="O823" i="16"/>
  <c r="N823" i="16"/>
  <c r="D823" i="16" s="1"/>
  <c r="J823" i="16"/>
  <c r="I823" i="16"/>
  <c r="H823" i="16"/>
  <c r="G823" i="16"/>
  <c r="E823" i="16"/>
  <c r="C823" i="16"/>
  <c r="Q822" i="16"/>
  <c r="P822" i="16"/>
  <c r="O822" i="16"/>
  <c r="N822" i="16"/>
  <c r="D822" i="16" s="1"/>
  <c r="J822" i="16"/>
  <c r="I822" i="16"/>
  <c r="H822" i="16"/>
  <c r="G822" i="16"/>
  <c r="E822" i="16"/>
  <c r="C822" i="16"/>
  <c r="Q821" i="16"/>
  <c r="P821" i="16"/>
  <c r="O821" i="16"/>
  <c r="N821" i="16"/>
  <c r="D821" i="16" s="1"/>
  <c r="J821" i="16"/>
  <c r="I821" i="16"/>
  <c r="H821" i="16"/>
  <c r="G821" i="16"/>
  <c r="E821" i="16"/>
  <c r="C821" i="16"/>
  <c r="Q820" i="16"/>
  <c r="P820" i="16"/>
  <c r="O820" i="16"/>
  <c r="N820" i="16"/>
  <c r="D820" i="16" s="1"/>
  <c r="J820" i="16"/>
  <c r="I820" i="16"/>
  <c r="H820" i="16"/>
  <c r="G820" i="16"/>
  <c r="E820" i="16"/>
  <c r="C820" i="16"/>
  <c r="Q819" i="16"/>
  <c r="P819" i="16"/>
  <c r="O819" i="16"/>
  <c r="N819" i="16"/>
  <c r="D819" i="16" s="1"/>
  <c r="J819" i="16"/>
  <c r="I819" i="16"/>
  <c r="H819" i="16"/>
  <c r="G819" i="16"/>
  <c r="E819" i="16"/>
  <c r="C819" i="16"/>
  <c r="Q818" i="16"/>
  <c r="P818" i="16"/>
  <c r="O818" i="16"/>
  <c r="N818" i="16"/>
  <c r="D818" i="16" s="1"/>
  <c r="J818" i="16"/>
  <c r="I818" i="16"/>
  <c r="H818" i="16"/>
  <c r="G818" i="16"/>
  <c r="E818" i="16"/>
  <c r="C818" i="16"/>
  <c r="Q817" i="16"/>
  <c r="P817" i="16"/>
  <c r="O817" i="16"/>
  <c r="N817" i="16"/>
  <c r="D817" i="16" s="1"/>
  <c r="J817" i="16"/>
  <c r="I817" i="16"/>
  <c r="H817" i="16"/>
  <c r="G817" i="16"/>
  <c r="E817" i="16"/>
  <c r="C817" i="16"/>
  <c r="Q816" i="16"/>
  <c r="P816" i="16"/>
  <c r="O816" i="16"/>
  <c r="N816" i="16"/>
  <c r="D816" i="16" s="1"/>
  <c r="J816" i="16"/>
  <c r="I816" i="16"/>
  <c r="H816" i="16"/>
  <c r="G816" i="16"/>
  <c r="E816" i="16"/>
  <c r="C816" i="16"/>
  <c r="Q815" i="16"/>
  <c r="P815" i="16"/>
  <c r="O815" i="16"/>
  <c r="N815" i="16"/>
  <c r="D815" i="16" s="1"/>
  <c r="J815" i="16"/>
  <c r="I815" i="16"/>
  <c r="H815" i="16"/>
  <c r="G815" i="16"/>
  <c r="E815" i="16"/>
  <c r="C815" i="16"/>
  <c r="Q814" i="16"/>
  <c r="P814" i="16"/>
  <c r="O814" i="16"/>
  <c r="N814" i="16"/>
  <c r="D814" i="16" s="1"/>
  <c r="J814" i="16"/>
  <c r="I814" i="16"/>
  <c r="H814" i="16"/>
  <c r="G814" i="16"/>
  <c r="E814" i="16"/>
  <c r="C814" i="16"/>
  <c r="Q813" i="16"/>
  <c r="P813" i="16"/>
  <c r="O813" i="16"/>
  <c r="N813" i="16"/>
  <c r="D813" i="16" s="1"/>
  <c r="J813" i="16"/>
  <c r="I813" i="16"/>
  <c r="H813" i="16"/>
  <c r="G813" i="16"/>
  <c r="E813" i="16"/>
  <c r="C813" i="16"/>
  <c r="Q812" i="16"/>
  <c r="P812" i="16"/>
  <c r="O812" i="16"/>
  <c r="N812" i="16"/>
  <c r="D812" i="16" s="1"/>
  <c r="J812" i="16"/>
  <c r="I812" i="16"/>
  <c r="H812" i="16"/>
  <c r="G812" i="16"/>
  <c r="E812" i="16"/>
  <c r="C812" i="16"/>
  <c r="Q811" i="16"/>
  <c r="P811" i="16"/>
  <c r="O811" i="16"/>
  <c r="N811" i="16"/>
  <c r="D811" i="16" s="1"/>
  <c r="J811" i="16"/>
  <c r="I811" i="16"/>
  <c r="H811" i="16"/>
  <c r="G811" i="16"/>
  <c r="E811" i="16"/>
  <c r="C811" i="16"/>
  <c r="Q810" i="16"/>
  <c r="P810" i="16"/>
  <c r="O810" i="16"/>
  <c r="N810" i="16"/>
  <c r="D810" i="16" s="1"/>
  <c r="J810" i="16"/>
  <c r="I810" i="16"/>
  <c r="H810" i="16"/>
  <c r="G810" i="16"/>
  <c r="E810" i="16"/>
  <c r="C810" i="16"/>
  <c r="Q809" i="16"/>
  <c r="P809" i="16"/>
  <c r="O809" i="16"/>
  <c r="N809" i="16"/>
  <c r="D809" i="16" s="1"/>
  <c r="J809" i="16"/>
  <c r="I809" i="16"/>
  <c r="H809" i="16"/>
  <c r="G809" i="16"/>
  <c r="E809" i="16"/>
  <c r="C809" i="16"/>
  <c r="Q808" i="16"/>
  <c r="P808" i="16"/>
  <c r="O808" i="16"/>
  <c r="N808" i="16"/>
  <c r="D808" i="16" s="1"/>
  <c r="J808" i="16"/>
  <c r="I808" i="16"/>
  <c r="H808" i="16"/>
  <c r="G808" i="16"/>
  <c r="E808" i="16"/>
  <c r="C808" i="16"/>
  <c r="Q807" i="16"/>
  <c r="P807" i="16"/>
  <c r="O807" i="16"/>
  <c r="N807" i="16"/>
  <c r="D807" i="16" s="1"/>
  <c r="J807" i="16"/>
  <c r="I807" i="16"/>
  <c r="H807" i="16"/>
  <c r="G807" i="16"/>
  <c r="E807" i="16"/>
  <c r="C807" i="16"/>
  <c r="Q806" i="16"/>
  <c r="P806" i="16"/>
  <c r="O806" i="16"/>
  <c r="N806" i="16"/>
  <c r="D806" i="16" s="1"/>
  <c r="J806" i="16"/>
  <c r="I806" i="16"/>
  <c r="H806" i="16"/>
  <c r="G806" i="16"/>
  <c r="E806" i="16"/>
  <c r="C806" i="16"/>
  <c r="Q805" i="16"/>
  <c r="P805" i="16"/>
  <c r="O805" i="16"/>
  <c r="N805" i="16"/>
  <c r="D805" i="16" s="1"/>
  <c r="J805" i="16"/>
  <c r="I805" i="16"/>
  <c r="H805" i="16"/>
  <c r="G805" i="16"/>
  <c r="E805" i="16"/>
  <c r="C805" i="16"/>
  <c r="Q804" i="16"/>
  <c r="P804" i="16"/>
  <c r="O804" i="16"/>
  <c r="N804" i="16"/>
  <c r="D804" i="16" s="1"/>
  <c r="J804" i="16"/>
  <c r="I804" i="16"/>
  <c r="H804" i="16"/>
  <c r="G804" i="16"/>
  <c r="E804" i="16"/>
  <c r="C804" i="16"/>
  <c r="Q803" i="16"/>
  <c r="P803" i="16"/>
  <c r="O803" i="16"/>
  <c r="N803" i="16"/>
  <c r="D803" i="16" s="1"/>
  <c r="J803" i="16"/>
  <c r="I803" i="16"/>
  <c r="H803" i="16"/>
  <c r="G803" i="16"/>
  <c r="E803" i="16"/>
  <c r="C803" i="16"/>
  <c r="Q802" i="16"/>
  <c r="P802" i="16"/>
  <c r="O802" i="16"/>
  <c r="N802" i="16"/>
  <c r="D802" i="16" s="1"/>
  <c r="J802" i="16"/>
  <c r="I802" i="16"/>
  <c r="H802" i="16"/>
  <c r="G802" i="16"/>
  <c r="E802" i="16"/>
  <c r="C802" i="16"/>
  <c r="Q801" i="16"/>
  <c r="P801" i="16"/>
  <c r="O801" i="16"/>
  <c r="N801" i="16"/>
  <c r="D801" i="16" s="1"/>
  <c r="J801" i="16"/>
  <c r="I801" i="16"/>
  <c r="H801" i="16"/>
  <c r="G801" i="16"/>
  <c r="E801" i="16"/>
  <c r="C801" i="16"/>
  <c r="Q800" i="16"/>
  <c r="P800" i="16"/>
  <c r="O800" i="16"/>
  <c r="N800" i="16"/>
  <c r="D800" i="16" s="1"/>
  <c r="J800" i="16"/>
  <c r="I800" i="16"/>
  <c r="H800" i="16"/>
  <c r="G800" i="16"/>
  <c r="E800" i="16"/>
  <c r="C800" i="16"/>
  <c r="Q799" i="16"/>
  <c r="P799" i="16"/>
  <c r="O799" i="16"/>
  <c r="N799" i="16"/>
  <c r="D799" i="16" s="1"/>
  <c r="J799" i="16"/>
  <c r="I799" i="16"/>
  <c r="H799" i="16"/>
  <c r="G799" i="16"/>
  <c r="E799" i="16"/>
  <c r="C799" i="16"/>
  <c r="Q798" i="16"/>
  <c r="P798" i="16"/>
  <c r="O798" i="16"/>
  <c r="N798" i="16"/>
  <c r="D798" i="16" s="1"/>
  <c r="J798" i="16"/>
  <c r="I798" i="16"/>
  <c r="H798" i="16"/>
  <c r="G798" i="16"/>
  <c r="E798" i="16"/>
  <c r="C798" i="16"/>
  <c r="Q797" i="16"/>
  <c r="P797" i="16"/>
  <c r="O797" i="16"/>
  <c r="N797" i="16"/>
  <c r="D797" i="16" s="1"/>
  <c r="J797" i="16"/>
  <c r="I797" i="16"/>
  <c r="H797" i="16"/>
  <c r="G797" i="16"/>
  <c r="E797" i="16"/>
  <c r="C797" i="16"/>
  <c r="Q796" i="16"/>
  <c r="P796" i="16"/>
  <c r="O796" i="16"/>
  <c r="N796" i="16"/>
  <c r="D796" i="16" s="1"/>
  <c r="J796" i="16"/>
  <c r="I796" i="16"/>
  <c r="H796" i="16"/>
  <c r="G796" i="16"/>
  <c r="E796" i="16"/>
  <c r="C796" i="16"/>
  <c r="Q795" i="16"/>
  <c r="P795" i="16"/>
  <c r="O795" i="16"/>
  <c r="N795" i="16"/>
  <c r="D795" i="16" s="1"/>
  <c r="J795" i="16"/>
  <c r="I795" i="16"/>
  <c r="H795" i="16"/>
  <c r="G795" i="16"/>
  <c r="E795" i="16"/>
  <c r="C795" i="16"/>
  <c r="Q794" i="16"/>
  <c r="P794" i="16"/>
  <c r="O794" i="16"/>
  <c r="N794" i="16"/>
  <c r="D794" i="16" s="1"/>
  <c r="J794" i="16"/>
  <c r="I794" i="16"/>
  <c r="H794" i="16"/>
  <c r="G794" i="16"/>
  <c r="E794" i="16"/>
  <c r="C794" i="16"/>
  <c r="Q793" i="16"/>
  <c r="P793" i="16"/>
  <c r="O793" i="16"/>
  <c r="N793" i="16"/>
  <c r="D793" i="16" s="1"/>
  <c r="J793" i="16"/>
  <c r="I793" i="16"/>
  <c r="H793" i="16"/>
  <c r="G793" i="16"/>
  <c r="E793" i="16"/>
  <c r="C793" i="16"/>
  <c r="Q792" i="16"/>
  <c r="P792" i="16"/>
  <c r="O792" i="16"/>
  <c r="N792" i="16"/>
  <c r="D792" i="16" s="1"/>
  <c r="J792" i="16"/>
  <c r="I792" i="16"/>
  <c r="H792" i="16"/>
  <c r="G792" i="16"/>
  <c r="E792" i="16"/>
  <c r="C792" i="16"/>
  <c r="Q791" i="16"/>
  <c r="P791" i="16"/>
  <c r="O791" i="16"/>
  <c r="N791" i="16"/>
  <c r="D791" i="16" s="1"/>
  <c r="J791" i="16"/>
  <c r="I791" i="16"/>
  <c r="H791" i="16"/>
  <c r="G791" i="16"/>
  <c r="E791" i="16"/>
  <c r="C791" i="16"/>
  <c r="Q790" i="16"/>
  <c r="P790" i="16"/>
  <c r="O790" i="16"/>
  <c r="N790" i="16"/>
  <c r="D790" i="16" s="1"/>
  <c r="J790" i="16"/>
  <c r="I790" i="16"/>
  <c r="H790" i="16"/>
  <c r="G790" i="16"/>
  <c r="E790" i="16"/>
  <c r="C790" i="16"/>
  <c r="Q789" i="16"/>
  <c r="P789" i="16"/>
  <c r="O789" i="16"/>
  <c r="N789" i="16"/>
  <c r="D789" i="16" s="1"/>
  <c r="J789" i="16"/>
  <c r="I789" i="16"/>
  <c r="H789" i="16"/>
  <c r="G789" i="16"/>
  <c r="E789" i="16"/>
  <c r="C789" i="16"/>
  <c r="Q788" i="16"/>
  <c r="P788" i="16"/>
  <c r="O788" i="16"/>
  <c r="N788" i="16"/>
  <c r="D788" i="16" s="1"/>
  <c r="J788" i="16"/>
  <c r="I788" i="16"/>
  <c r="H788" i="16"/>
  <c r="G788" i="16"/>
  <c r="E788" i="16"/>
  <c r="C788" i="16"/>
  <c r="Q787" i="16"/>
  <c r="P787" i="16"/>
  <c r="O787" i="16"/>
  <c r="N787" i="16"/>
  <c r="D787" i="16" s="1"/>
  <c r="J787" i="16"/>
  <c r="I787" i="16"/>
  <c r="H787" i="16"/>
  <c r="G787" i="16"/>
  <c r="E787" i="16"/>
  <c r="C787" i="16"/>
  <c r="Q786" i="16"/>
  <c r="P786" i="16"/>
  <c r="O786" i="16"/>
  <c r="N786" i="16"/>
  <c r="D786" i="16" s="1"/>
  <c r="J786" i="16"/>
  <c r="I786" i="16"/>
  <c r="H786" i="16"/>
  <c r="G786" i="16"/>
  <c r="E786" i="16"/>
  <c r="C786" i="16"/>
  <c r="Q785" i="16"/>
  <c r="P785" i="16"/>
  <c r="O785" i="16"/>
  <c r="N785" i="16"/>
  <c r="D785" i="16" s="1"/>
  <c r="J785" i="16"/>
  <c r="I785" i="16"/>
  <c r="H785" i="16"/>
  <c r="G785" i="16"/>
  <c r="E785" i="16"/>
  <c r="C785" i="16"/>
  <c r="Q784" i="16"/>
  <c r="P784" i="16"/>
  <c r="O784" i="16"/>
  <c r="N784" i="16"/>
  <c r="D784" i="16" s="1"/>
  <c r="J784" i="16"/>
  <c r="I784" i="16"/>
  <c r="H784" i="16"/>
  <c r="G784" i="16"/>
  <c r="E784" i="16"/>
  <c r="C784" i="16"/>
  <c r="Q783" i="16"/>
  <c r="P783" i="16"/>
  <c r="O783" i="16"/>
  <c r="N783" i="16"/>
  <c r="D783" i="16" s="1"/>
  <c r="J783" i="16"/>
  <c r="I783" i="16"/>
  <c r="H783" i="16"/>
  <c r="G783" i="16"/>
  <c r="E783" i="16"/>
  <c r="C783" i="16"/>
  <c r="Q782" i="16"/>
  <c r="P782" i="16"/>
  <c r="O782" i="16"/>
  <c r="N782" i="16"/>
  <c r="D782" i="16" s="1"/>
  <c r="J782" i="16"/>
  <c r="I782" i="16"/>
  <c r="H782" i="16"/>
  <c r="G782" i="16"/>
  <c r="E782" i="16"/>
  <c r="C782" i="16"/>
  <c r="Q781" i="16"/>
  <c r="P781" i="16"/>
  <c r="O781" i="16"/>
  <c r="N781" i="16"/>
  <c r="D781" i="16" s="1"/>
  <c r="J781" i="16"/>
  <c r="I781" i="16"/>
  <c r="H781" i="16"/>
  <c r="G781" i="16"/>
  <c r="E781" i="16"/>
  <c r="C781" i="16"/>
  <c r="Q780" i="16"/>
  <c r="P780" i="16"/>
  <c r="O780" i="16"/>
  <c r="N780" i="16"/>
  <c r="D780" i="16" s="1"/>
  <c r="J780" i="16"/>
  <c r="I780" i="16"/>
  <c r="H780" i="16"/>
  <c r="G780" i="16"/>
  <c r="E780" i="16"/>
  <c r="C780" i="16"/>
  <c r="Q779" i="16"/>
  <c r="P779" i="16"/>
  <c r="O779" i="16"/>
  <c r="N779" i="16"/>
  <c r="D779" i="16" s="1"/>
  <c r="J779" i="16"/>
  <c r="I779" i="16"/>
  <c r="H779" i="16"/>
  <c r="G779" i="16"/>
  <c r="E779" i="16"/>
  <c r="C779" i="16"/>
  <c r="Q778" i="16"/>
  <c r="P778" i="16"/>
  <c r="O778" i="16"/>
  <c r="N778" i="16"/>
  <c r="D778" i="16" s="1"/>
  <c r="J778" i="16"/>
  <c r="I778" i="16"/>
  <c r="H778" i="16"/>
  <c r="G778" i="16"/>
  <c r="E778" i="16"/>
  <c r="C778" i="16"/>
  <c r="Q777" i="16"/>
  <c r="P777" i="16"/>
  <c r="O777" i="16"/>
  <c r="N777" i="16"/>
  <c r="D777" i="16" s="1"/>
  <c r="J777" i="16"/>
  <c r="I777" i="16"/>
  <c r="H777" i="16"/>
  <c r="G777" i="16"/>
  <c r="E777" i="16"/>
  <c r="C777" i="16"/>
  <c r="Q776" i="16"/>
  <c r="P776" i="16"/>
  <c r="O776" i="16"/>
  <c r="N776" i="16"/>
  <c r="D776" i="16" s="1"/>
  <c r="J776" i="16"/>
  <c r="I776" i="16"/>
  <c r="H776" i="16"/>
  <c r="G776" i="16"/>
  <c r="E776" i="16"/>
  <c r="C776" i="16"/>
  <c r="Q775" i="16"/>
  <c r="P775" i="16"/>
  <c r="O775" i="16"/>
  <c r="N775" i="16"/>
  <c r="D775" i="16" s="1"/>
  <c r="J775" i="16"/>
  <c r="I775" i="16"/>
  <c r="H775" i="16"/>
  <c r="G775" i="16"/>
  <c r="E775" i="16"/>
  <c r="C775" i="16"/>
  <c r="Q774" i="16"/>
  <c r="P774" i="16"/>
  <c r="O774" i="16"/>
  <c r="N774" i="16"/>
  <c r="D774" i="16" s="1"/>
  <c r="J774" i="16"/>
  <c r="I774" i="16"/>
  <c r="H774" i="16"/>
  <c r="G774" i="16"/>
  <c r="E774" i="16"/>
  <c r="C774" i="16"/>
  <c r="Q773" i="16"/>
  <c r="P773" i="16"/>
  <c r="O773" i="16"/>
  <c r="N773" i="16"/>
  <c r="D773" i="16" s="1"/>
  <c r="J773" i="16"/>
  <c r="I773" i="16"/>
  <c r="H773" i="16"/>
  <c r="G773" i="16"/>
  <c r="E773" i="16"/>
  <c r="C773" i="16"/>
  <c r="Q772" i="16"/>
  <c r="P772" i="16"/>
  <c r="O772" i="16"/>
  <c r="N772" i="16"/>
  <c r="D772" i="16" s="1"/>
  <c r="J772" i="16"/>
  <c r="I772" i="16"/>
  <c r="H772" i="16"/>
  <c r="G772" i="16"/>
  <c r="E772" i="16"/>
  <c r="C772" i="16"/>
  <c r="Q771" i="16"/>
  <c r="P771" i="16"/>
  <c r="O771" i="16"/>
  <c r="N771" i="16"/>
  <c r="D771" i="16" s="1"/>
  <c r="J771" i="16"/>
  <c r="I771" i="16"/>
  <c r="H771" i="16"/>
  <c r="G771" i="16"/>
  <c r="E771" i="16"/>
  <c r="C771" i="16"/>
  <c r="Q770" i="16"/>
  <c r="P770" i="16"/>
  <c r="O770" i="16"/>
  <c r="N770" i="16"/>
  <c r="D770" i="16" s="1"/>
  <c r="J770" i="16"/>
  <c r="I770" i="16"/>
  <c r="H770" i="16"/>
  <c r="G770" i="16"/>
  <c r="E770" i="16"/>
  <c r="C770" i="16"/>
  <c r="Q769" i="16"/>
  <c r="P769" i="16"/>
  <c r="O769" i="16"/>
  <c r="N769" i="16"/>
  <c r="D769" i="16" s="1"/>
  <c r="J769" i="16"/>
  <c r="I769" i="16"/>
  <c r="H769" i="16"/>
  <c r="G769" i="16"/>
  <c r="E769" i="16"/>
  <c r="C769" i="16"/>
  <c r="Q768" i="16"/>
  <c r="P768" i="16"/>
  <c r="O768" i="16"/>
  <c r="N768" i="16"/>
  <c r="D768" i="16" s="1"/>
  <c r="J768" i="16"/>
  <c r="I768" i="16"/>
  <c r="H768" i="16"/>
  <c r="G768" i="16"/>
  <c r="E768" i="16"/>
  <c r="C768" i="16"/>
  <c r="Q767" i="16"/>
  <c r="P767" i="16"/>
  <c r="O767" i="16"/>
  <c r="N767" i="16"/>
  <c r="D767" i="16" s="1"/>
  <c r="J767" i="16"/>
  <c r="I767" i="16"/>
  <c r="H767" i="16"/>
  <c r="G767" i="16"/>
  <c r="E767" i="16"/>
  <c r="C767" i="16"/>
  <c r="Q766" i="16"/>
  <c r="P766" i="16"/>
  <c r="O766" i="16"/>
  <c r="N766" i="16"/>
  <c r="D766" i="16" s="1"/>
  <c r="J766" i="16"/>
  <c r="I766" i="16"/>
  <c r="H766" i="16"/>
  <c r="G766" i="16"/>
  <c r="E766" i="16"/>
  <c r="C766" i="16"/>
  <c r="Q765" i="16"/>
  <c r="P765" i="16"/>
  <c r="O765" i="16"/>
  <c r="N765" i="16"/>
  <c r="D765" i="16" s="1"/>
  <c r="J765" i="16"/>
  <c r="I765" i="16"/>
  <c r="H765" i="16"/>
  <c r="G765" i="16"/>
  <c r="E765" i="16"/>
  <c r="C765" i="16"/>
  <c r="Q764" i="16"/>
  <c r="P764" i="16"/>
  <c r="O764" i="16"/>
  <c r="N764" i="16"/>
  <c r="D764" i="16" s="1"/>
  <c r="J764" i="16"/>
  <c r="I764" i="16"/>
  <c r="H764" i="16"/>
  <c r="G764" i="16"/>
  <c r="E764" i="16"/>
  <c r="C764" i="16"/>
  <c r="Q763" i="16"/>
  <c r="P763" i="16"/>
  <c r="O763" i="16"/>
  <c r="N763" i="16"/>
  <c r="D763" i="16" s="1"/>
  <c r="J763" i="16"/>
  <c r="I763" i="16"/>
  <c r="H763" i="16"/>
  <c r="G763" i="16"/>
  <c r="E763" i="16"/>
  <c r="C763" i="16"/>
  <c r="Q762" i="16"/>
  <c r="P762" i="16"/>
  <c r="O762" i="16"/>
  <c r="N762" i="16"/>
  <c r="D762" i="16" s="1"/>
  <c r="J762" i="16"/>
  <c r="I762" i="16"/>
  <c r="H762" i="16"/>
  <c r="G762" i="16"/>
  <c r="E762" i="16"/>
  <c r="C762" i="16"/>
  <c r="Q761" i="16"/>
  <c r="P761" i="16"/>
  <c r="O761" i="16"/>
  <c r="N761" i="16"/>
  <c r="D761" i="16" s="1"/>
  <c r="J761" i="16"/>
  <c r="I761" i="16"/>
  <c r="H761" i="16"/>
  <c r="G761" i="16"/>
  <c r="E761" i="16"/>
  <c r="C761" i="16"/>
  <c r="Q760" i="16"/>
  <c r="P760" i="16"/>
  <c r="O760" i="16"/>
  <c r="N760" i="16"/>
  <c r="D760" i="16" s="1"/>
  <c r="J760" i="16"/>
  <c r="I760" i="16"/>
  <c r="H760" i="16"/>
  <c r="G760" i="16"/>
  <c r="E760" i="16"/>
  <c r="C760" i="16"/>
  <c r="Q759" i="16"/>
  <c r="P759" i="16"/>
  <c r="O759" i="16"/>
  <c r="N759" i="16"/>
  <c r="D759" i="16" s="1"/>
  <c r="J759" i="16"/>
  <c r="I759" i="16"/>
  <c r="H759" i="16"/>
  <c r="G759" i="16"/>
  <c r="E759" i="16"/>
  <c r="C759" i="16"/>
  <c r="Q758" i="16"/>
  <c r="P758" i="16"/>
  <c r="O758" i="16"/>
  <c r="N758" i="16"/>
  <c r="D758" i="16" s="1"/>
  <c r="J758" i="16"/>
  <c r="I758" i="16"/>
  <c r="H758" i="16"/>
  <c r="G758" i="16"/>
  <c r="E758" i="16"/>
  <c r="C758" i="16"/>
  <c r="Q757" i="16"/>
  <c r="P757" i="16"/>
  <c r="O757" i="16"/>
  <c r="N757" i="16"/>
  <c r="D757" i="16" s="1"/>
  <c r="J757" i="16"/>
  <c r="I757" i="16"/>
  <c r="H757" i="16"/>
  <c r="G757" i="16"/>
  <c r="E757" i="16"/>
  <c r="C757" i="16"/>
  <c r="Q756" i="16"/>
  <c r="P756" i="16"/>
  <c r="O756" i="16"/>
  <c r="N756" i="16"/>
  <c r="D756" i="16" s="1"/>
  <c r="J756" i="16"/>
  <c r="I756" i="16"/>
  <c r="H756" i="16"/>
  <c r="G756" i="16"/>
  <c r="E756" i="16"/>
  <c r="C756" i="16"/>
  <c r="Q755" i="16"/>
  <c r="P755" i="16"/>
  <c r="O755" i="16"/>
  <c r="N755" i="16"/>
  <c r="D755" i="16" s="1"/>
  <c r="J755" i="16"/>
  <c r="I755" i="16"/>
  <c r="H755" i="16"/>
  <c r="G755" i="16"/>
  <c r="E755" i="16"/>
  <c r="C755" i="16"/>
  <c r="Q754" i="16"/>
  <c r="P754" i="16"/>
  <c r="O754" i="16"/>
  <c r="N754" i="16"/>
  <c r="D754" i="16" s="1"/>
  <c r="J754" i="16"/>
  <c r="I754" i="16"/>
  <c r="H754" i="16"/>
  <c r="G754" i="16"/>
  <c r="E754" i="16"/>
  <c r="C754" i="16"/>
  <c r="Q753" i="16"/>
  <c r="P753" i="16"/>
  <c r="O753" i="16"/>
  <c r="N753" i="16"/>
  <c r="D753" i="16" s="1"/>
  <c r="J753" i="16"/>
  <c r="I753" i="16"/>
  <c r="H753" i="16"/>
  <c r="G753" i="16"/>
  <c r="E753" i="16"/>
  <c r="C753" i="16"/>
  <c r="Q752" i="16"/>
  <c r="P752" i="16"/>
  <c r="O752" i="16"/>
  <c r="N752" i="16"/>
  <c r="D752" i="16" s="1"/>
  <c r="J752" i="16"/>
  <c r="I752" i="16"/>
  <c r="H752" i="16"/>
  <c r="G752" i="16"/>
  <c r="E752" i="16"/>
  <c r="C752" i="16"/>
  <c r="Q751" i="16"/>
  <c r="P751" i="16"/>
  <c r="O751" i="16"/>
  <c r="N751" i="16"/>
  <c r="D751" i="16" s="1"/>
  <c r="J751" i="16"/>
  <c r="I751" i="16"/>
  <c r="H751" i="16"/>
  <c r="G751" i="16"/>
  <c r="E751" i="16"/>
  <c r="C751" i="16"/>
  <c r="Q750" i="16"/>
  <c r="P750" i="16"/>
  <c r="O750" i="16"/>
  <c r="N750" i="16"/>
  <c r="D750" i="16" s="1"/>
  <c r="J750" i="16"/>
  <c r="I750" i="16"/>
  <c r="H750" i="16"/>
  <c r="G750" i="16"/>
  <c r="E750" i="16"/>
  <c r="C750" i="16"/>
  <c r="Q749" i="16"/>
  <c r="P749" i="16"/>
  <c r="O749" i="16"/>
  <c r="N749" i="16"/>
  <c r="D749" i="16" s="1"/>
  <c r="J749" i="16"/>
  <c r="I749" i="16"/>
  <c r="H749" i="16"/>
  <c r="G749" i="16"/>
  <c r="E749" i="16"/>
  <c r="C749" i="16"/>
  <c r="Q748" i="16"/>
  <c r="P748" i="16"/>
  <c r="O748" i="16"/>
  <c r="N748" i="16"/>
  <c r="D748" i="16" s="1"/>
  <c r="J748" i="16"/>
  <c r="I748" i="16"/>
  <c r="H748" i="16"/>
  <c r="G748" i="16"/>
  <c r="E748" i="16"/>
  <c r="C748" i="16"/>
  <c r="Q747" i="16"/>
  <c r="P747" i="16"/>
  <c r="O747" i="16"/>
  <c r="N747" i="16"/>
  <c r="D747" i="16" s="1"/>
  <c r="J747" i="16"/>
  <c r="I747" i="16"/>
  <c r="H747" i="16"/>
  <c r="G747" i="16"/>
  <c r="E747" i="16"/>
  <c r="C747" i="16"/>
  <c r="Q746" i="16"/>
  <c r="P746" i="16"/>
  <c r="O746" i="16"/>
  <c r="N746" i="16"/>
  <c r="D746" i="16" s="1"/>
  <c r="J746" i="16"/>
  <c r="I746" i="16"/>
  <c r="H746" i="16"/>
  <c r="G746" i="16"/>
  <c r="E746" i="16"/>
  <c r="C746" i="16"/>
  <c r="Q745" i="16"/>
  <c r="P745" i="16"/>
  <c r="O745" i="16"/>
  <c r="N745" i="16"/>
  <c r="D745" i="16" s="1"/>
  <c r="J745" i="16"/>
  <c r="I745" i="16"/>
  <c r="H745" i="16"/>
  <c r="G745" i="16"/>
  <c r="E745" i="16"/>
  <c r="C745" i="16"/>
  <c r="Q744" i="16"/>
  <c r="P744" i="16"/>
  <c r="O744" i="16"/>
  <c r="N744" i="16"/>
  <c r="D744" i="16" s="1"/>
  <c r="J744" i="16"/>
  <c r="I744" i="16"/>
  <c r="H744" i="16"/>
  <c r="G744" i="16"/>
  <c r="E744" i="16"/>
  <c r="C744" i="16"/>
  <c r="Q743" i="16"/>
  <c r="P743" i="16"/>
  <c r="O743" i="16"/>
  <c r="N743" i="16"/>
  <c r="D743" i="16" s="1"/>
  <c r="J743" i="16"/>
  <c r="I743" i="16"/>
  <c r="H743" i="16"/>
  <c r="G743" i="16"/>
  <c r="E743" i="16"/>
  <c r="C743" i="16"/>
  <c r="Q742" i="16"/>
  <c r="P742" i="16"/>
  <c r="O742" i="16"/>
  <c r="N742" i="16"/>
  <c r="D742" i="16" s="1"/>
  <c r="J742" i="16"/>
  <c r="I742" i="16"/>
  <c r="H742" i="16"/>
  <c r="G742" i="16"/>
  <c r="E742" i="16"/>
  <c r="C742" i="16"/>
  <c r="Q741" i="16"/>
  <c r="P741" i="16"/>
  <c r="O741" i="16"/>
  <c r="N741" i="16"/>
  <c r="D741" i="16" s="1"/>
  <c r="J741" i="16"/>
  <c r="I741" i="16"/>
  <c r="H741" i="16"/>
  <c r="G741" i="16"/>
  <c r="E741" i="16"/>
  <c r="C741" i="16"/>
  <c r="Q740" i="16"/>
  <c r="P740" i="16"/>
  <c r="O740" i="16"/>
  <c r="N740" i="16"/>
  <c r="D740" i="16" s="1"/>
  <c r="J740" i="16"/>
  <c r="I740" i="16"/>
  <c r="H740" i="16"/>
  <c r="G740" i="16"/>
  <c r="E740" i="16"/>
  <c r="C740" i="16"/>
  <c r="Q739" i="16"/>
  <c r="P739" i="16"/>
  <c r="O739" i="16"/>
  <c r="N739" i="16"/>
  <c r="D739" i="16" s="1"/>
  <c r="J739" i="16"/>
  <c r="I739" i="16"/>
  <c r="H739" i="16"/>
  <c r="G739" i="16"/>
  <c r="E739" i="16"/>
  <c r="C739" i="16"/>
  <c r="Q738" i="16"/>
  <c r="P738" i="16"/>
  <c r="O738" i="16"/>
  <c r="N738" i="16"/>
  <c r="D738" i="16" s="1"/>
  <c r="J738" i="16"/>
  <c r="I738" i="16"/>
  <c r="H738" i="16"/>
  <c r="G738" i="16"/>
  <c r="E738" i="16"/>
  <c r="C738" i="16"/>
  <c r="Q737" i="16"/>
  <c r="P737" i="16"/>
  <c r="O737" i="16"/>
  <c r="N737" i="16"/>
  <c r="D737" i="16" s="1"/>
  <c r="J737" i="16"/>
  <c r="I737" i="16"/>
  <c r="H737" i="16"/>
  <c r="G737" i="16"/>
  <c r="E737" i="16"/>
  <c r="C737" i="16"/>
  <c r="Q736" i="16"/>
  <c r="P736" i="16"/>
  <c r="O736" i="16"/>
  <c r="N736" i="16"/>
  <c r="D736" i="16" s="1"/>
  <c r="J736" i="16"/>
  <c r="I736" i="16"/>
  <c r="H736" i="16"/>
  <c r="G736" i="16"/>
  <c r="E736" i="16"/>
  <c r="C736" i="16"/>
  <c r="Q735" i="16"/>
  <c r="P735" i="16"/>
  <c r="O735" i="16"/>
  <c r="N735" i="16"/>
  <c r="D735" i="16" s="1"/>
  <c r="J735" i="16"/>
  <c r="I735" i="16"/>
  <c r="H735" i="16"/>
  <c r="G735" i="16"/>
  <c r="E735" i="16"/>
  <c r="C735" i="16"/>
  <c r="Q734" i="16"/>
  <c r="P734" i="16"/>
  <c r="O734" i="16"/>
  <c r="N734" i="16"/>
  <c r="D734" i="16" s="1"/>
  <c r="J734" i="16"/>
  <c r="I734" i="16"/>
  <c r="H734" i="16"/>
  <c r="G734" i="16"/>
  <c r="E734" i="16"/>
  <c r="C734" i="16"/>
  <c r="Q733" i="16"/>
  <c r="P733" i="16"/>
  <c r="O733" i="16"/>
  <c r="N733" i="16"/>
  <c r="D733" i="16" s="1"/>
  <c r="J733" i="16"/>
  <c r="I733" i="16"/>
  <c r="H733" i="16"/>
  <c r="G733" i="16"/>
  <c r="E733" i="16"/>
  <c r="C733" i="16"/>
  <c r="Q732" i="16"/>
  <c r="P732" i="16"/>
  <c r="O732" i="16"/>
  <c r="N732" i="16"/>
  <c r="D732" i="16" s="1"/>
  <c r="J732" i="16"/>
  <c r="I732" i="16"/>
  <c r="H732" i="16"/>
  <c r="G732" i="16"/>
  <c r="E732" i="16"/>
  <c r="C732" i="16"/>
  <c r="Q731" i="16"/>
  <c r="P731" i="16"/>
  <c r="O731" i="16"/>
  <c r="N731" i="16"/>
  <c r="D731" i="16" s="1"/>
  <c r="J731" i="16"/>
  <c r="I731" i="16"/>
  <c r="H731" i="16"/>
  <c r="G731" i="16"/>
  <c r="E731" i="16"/>
  <c r="C731" i="16"/>
  <c r="Q730" i="16"/>
  <c r="P730" i="16"/>
  <c r="O730" i="16"/>
  <c r="N730" i="16"/>
  <c r="D730" i="16" s="1"/>
  <c r="J730" i="16"/>
  <c r="I730" i="16"/>
  <c r="H730" i="16"/>
  <c r="G730" i="16"/>
  <c r="E730" i="16"/>
  <c r="C730" i="16"/>
  <c r="Q729" i="16"/>
  <c r="P729" i="16"/>
  <c r="O729" i="16"/>
  <c r="N729" i="16"/>
  <c r="D729" i="16" s="1"/>
  <c r="J729" i="16"/>
  <c r="I729" i="16"/>
  <c r="H729" i="16"/>
  <c r="G729" i="16"/>
  <c r="E729" i="16"/>
  <c r="C729" i="16"/>
  <c r="Q728" i="16"/>
  <c r="P728" i="16"/>
  <c r="O728" i="16"/>
  <c r="N728" i="16"/>
  <c r="D728" i="16" s="1"/>
  <c r="J728" i="16"/>
  <c r="I728" i="16"/>
  <c r="H728" i="16"/>
  <c r="G728" i="16"/>
  <c r="E728" i="16"/>
  <c r="C728" i="16"/>
  <c r="Q727" i="16"/>
  <c r="P727" i="16"/>
  <c r="O727" i="16"/>
  <c r="N727" i="16"/>
  <c r="D727" i="16" s="1"/>
  <c r="J727" i="16"/>
  <c r="I727" i="16"/>
  <c r="H727" i="16"/>
  <c r="G727" i="16"/>
  <c r="E727" i="16"/>
  <c r="C727" i="16"/>
  <c r="Q726" i="16"/>
  <c r="P726" i="16"/>
  <c r="O726" i="16"/>
  <c r="N726" i="16"/>
  <c r="D726" i="16" s="1"/>
  <c r="J726" i="16"/>
  <c r="I726" i="16"/>
  <c r="H726" i="16"/>
  <c r="G726" i="16"/>
  <c r="E726" i="16"/>
  <c r="C726" i="16"/>
  <c r="Q725" i="16"/>
  <c r="P725" i="16"/>
  <c r="O725" i="16"/>
  <c r="N725" i="16"/>
  <c r="D725" i="16" s="1"/>
  <c r="J725" i="16"/>
  <c r="I725" i="16"/>
  <c r="H725" i="16"/>
  <c r="G725" i="16"/>
  <c r="E725" i="16"/>
  <c r="C725" i="16"/>
  <c r="Q724" i="16"/>
  <c r="P724" i="16"/>
  <c r="O724" i="16"/>
  <c r="N724" i="16"/>
  <c r="D724" i="16" s="1"/>
  <c r="J724" i="16"/>
  <c r="I724" i="16"/>
  <c r="H724" i="16"/>
  <c r="G724" i="16"/>
  <c r="E724" i="16"/>
  <c r="C724" i="16"/>
  <c r="Q723" i="16"/>
  <c r="P723" i="16"/>
  <c r="O723" i="16"/>
  <c r="N723" i="16"/>
  <c r="D723" i="16" s="1"/>
  <c r="J723" i="16"/>
  <c r="I723" i="16"/>
  <c r="H723" i="16"/>
  <c r="G723" i="16"/>
  <c r="E723" i="16"/>
  <c r="C723" i="16"/>
  <c r="Q722" i="16"/>
  <c r="P722" i="16"/>
  <c r="O722" i="16"/>
  <c r="N722" i="16"/>
  <c r="D722" i="16" s="1"/>
  <c r="J722" i="16"/>
  <c r="I722" i="16"/>
  <c r="H722" i="16"/>
  <c r="G722" i="16"/>
  <c r="E722" i="16"/>
  <c r="C722" i="16"/>
  <c r="Q721" i="16"/>
  <c r="P721" i="16"/>
  <c r="O721" i="16"/>
  <c r="N721" i="16"/>
  <c r="D721" i="16" s="1"/>
  <c r="J721" i="16"/>
  <c r="I721" i="16"/>
  <c r="H721" i="16"/>
  <c r="G721" i="16"/>
  <c r="E721" i="16"/>
  <c r="C721" i="16"/>
  <c r="Q720" i="16"/>
  <c r="P720" i="16"/>
  <c r="O720" i="16"/>
  <c r="N720" i="16"/>
  <c r="D720" i="16" s="1"/>
  <c r="J720" i="16"/>
  <c r="I720" i="16"/>
  <c r="H720" i="16"/>
  <c r="G720" i="16"/>
  <c r="E720" i="16"/>
  <c r="C720" i="16"/>
  <c r="Q719" i="16"/>
  <c r="P719" i="16"/>
  <c r="O719" i="16"/>
  <c r="N719" i="16"/>
  <c r="D719" i="16" s="1"/>
  <c r="J719" i="16"/>
  <c r="I719" i="16"/>
  <c r="H719" i="16"/>
  <c r="G719" i="16"/>
  <c r="E719" i="16"/>
  <c r="C719" i="16"/>
  <c r="Q718" i="16"/>
  <c r="P718" i="16"/>
  <c r="O718" i="16"/>
  <c r="N718" i="16"/>
  <c r="D718" i="16" s="1"/>
  <c r="J718" i="16"/>
  <c r="I718" i="16"/>
  <c r="H718" i="16"/>
  <c r="G718" i="16"/>
  <c r="E718" i="16"/>
  <c r="C718" i="16"/>
  <c r="Q717" i="16"/>
  <c r="P717" i="16"/>
  <c r="O717" i="16"/>
  <c r="N717" i="16"/>
  <c r="D717" i="16" s="1"/>
  <c r="J717" i="16"/>
  <c r="I717" i="16"/>
  <c r="H717" i="16"/>
  <c r="G717" i="16"/>
  <c r="E717" i="16"/>
  <c r="C717" i="16"/>
  <c r="Q716" i="16"/>
  <c r="P716" i="16"/>
  <c r="O716" i="16"/>
  <c r="N716" i="16"/>
  <c r="D716" i="16" s="1"/>
  <c r="J716" i="16"/>
  <c r="I716" i="16"/>
  <c r="H716" i="16"/>
  <c r="G716" i="16"/>
  <c r="E716" i="16"/>
  <c r="C716" i="16"/>
  <c r="Q715" i="16"/>
  <c r="P715" i="16"/>
  <c r="O715" i="16"/>
  <c r="N715" i="16"/>
  <c r="D715" i="16" s="1"/>
  <c r="J715" i="16"/>
  <c r="I715" i="16"/>
  <c r="H715" i="16"/>
  <c r="G715" i="16"/>
  <c r="E715" i="16"/>
  <c r="C715" i="16"/>
  <c r="Q714" i="16"/>
  <c r="P714" i="16"/>
  <c r="O714" i="16"/>
  <c r="N714" i="16"/>
  <c r="D714" i="16" s="1"/>
  <c r="J714" i="16"/>
  <c r="I714" i="16"/>
  <c r="H714" i="16"/>
  <c r="G714" i="16"/>
  <c r="E714" i="16"/>
  <c r="C714" i="16"/>
  <c r="Q713" i="16"/>
  <c r="P713" i="16"/>
  <c r="O713" i="16"/>
  <c r="N713" i="16"/>
  <c r="D713" i="16" s="1"/>
  <c r="J713" i="16"/>
  <c r="I713" i="16"/>
  <c r="H713" i="16"/>
  <c r="G713" i="16"/>
  <c r="E713" i="16"/>
  <c r="C713" i="16"/>
  <c r="Q712" i="16"/>
  <c r="P712" i="16"/>
  <c r="O712" i="16"/>
  <c r="N712" i="16"/>
  <c r="D712" i="16" s="1"/>
  <c r="J712" i="16"/>
  <c r="I712" i="16"/>
  <c r="H712" i="16"/>
  <c r="G712" i="16"/>
  <c r="E712" i="16"/>
  <c r="C712" i="16"/>
  <c r="Q711" i="16"/>
  <c r="P711" i="16"/>
  <c r="O711" i="16"/>
  <c r="N711" i="16"/>
  <c r="D711" i="16" s="1"/>
  <c r="J711" i="16"/>
  <c r="I711" i="16"/>
  <c r="H711" i="16"/>
  <c r="G711" i="16"/>
  <c r="E711" i="16"/>
  <c r="C711" i="16"/>
  <c r="Q710" i="16"/>
  <c r="P710" i="16"/>
  <c r="O710" i="16"/>
  <c r="N710" i="16"/>
  <c r="D710" i="16" s="1"/>
  <c r="J710" i="16"/>
  <c r="I710" i="16"/>
  <c r="H710" i="16"/>
  <c r="G710" i="16"/>
  <c r="E710" i="16"/>
  <c r="C710" i="16"/>
  <c r="Q709" i="16"/>
  <c r="P709" i="16"/>
  <c r="O709" i="16"/>
  <c r="N709" i="16"/>
  <c r="D709" i="16" s="1"/>
  <c r="J709" i="16"/>
  <c r="I709" i="16"/>
  <c r="H709" i="16"/>
  <c r="G709" i="16"/>
  <c r="E709" i="16"/>
  <c r="C709" i="16"/>
  <c r="Q708" i="16"/>
  <c r="P708" i="16"/>
  <c r="O708" i="16"/>
  <c r="N708" i="16"/>
  <c r="D708" i="16" s="1"/>
  <c r="J708" i="16"/>
  <c r="I708" i="16"/>
  <c r="H708" i="16"/>
  <c r="G708" i="16"/>
  <c r="E708" i="16"/>
  <c r="C708" i="16"/>
  <c r="Q707" i="16"/>
  <c r="P707" i="16"/>
  <c r="O707" i="16"/>
  <c r="N707" i="16"/>
  <c r="D707" i="16" s="1"/>
  <c r="J707" i="16"/>
  <c r="I707" i="16"/>
  <c r="H707" i="16"/>
  <c r="G707" i="16"/>
  <c r="E707" i="16"/>
  <c r="C707" i="16"/>
  <c r="Q706" i="16"/>
  <c r="P706" i="16"/>
  <c r="O706" i="16"/>
  <c r="N706" i="16"/>
  <c r="D706" i="16" s="1"/>
  <c r="J706" i="16"/>
  <c r="I706" i="16"/>
  <c r="H706" i="16"/>
  <c r="G706" i="16"/>
  <c r="E706" i="16"/>
  <c r="C706" i="16"/>
  <c r="Q705" i="16"/>
  <c r="P705" i="16"/>
  <c r="O705" i="16"/>
  <c r="N705" i="16"/>
  <c r="D705" i="16" s="1"/>
  <c r="J705" i="16"/>
  <c r="I705" i="16"/>
  <c r="H705" i="16"/>
  <c r="G705" i="16"/>
  <c r="E705" i="16"/>
  <c r="C705" i="16"/>
  <c r="Q704" i="16"/>
  <c r="P704" i="16"/>
  <c r="O704" i="16"/>
  <c r="N704" i="16"/>
  <c r="D704" i="16" s="1"/>
  <c r="J704" i="16"/>
  <c r="I704" i="16"/>
  <c r="H704" i="16"/>
  <c r="G704" i="16"/>
  <c r="E704" i="16"/>
  <c r="C704" i="16"/>
  <c r="Q703" i="16"/>
  <c r="P703" i="16"/>
  <c r="O703" i="16"/>
  <c r="N703" i="16"/>
  <c r="D703" i="16" s="1"/>
  <c r="J703" i="16"/>
  <c r="I703" i="16"/>
  <c r="H703" i="16"/>
  <c r="G703" i="16"/>
  <c r="E703" i="16"/>
  <c r="C703" i="16"/>
  <c r="Q702" i="16"/>
  <c r="P702" i="16"/>
  <c r="O702" i="16"/>
  <c r="N702" i="16"/>
  <c r="D702" i="16" s="1"/>
  <c r="J702" i="16"/>
  <c r="I702" i="16"/>
  <c r="H702" i="16"/>
  <c r="G702" i="16"/>
  <c r="E702" i="16"/>
  <c r="C702" i="16"/>
  <c r="Q701" i="16"/>
  <c r="P701" i="16"/>
  <c r="O701" i="16"/>
  <c r="N701" i="16"/>
  <c r="D701" i="16" s="1"/>
  <c r="J701" i="16"/>
  <c r="I701" i="16"/>
  <c r="H701" i="16"/>
  <c r="G701" i="16"/>
  <c r="E701" i="16"/>
  <c r="C701" i="16"/>
  <c r="Q700" i="16"/>
  <c r="P700" i="16"/>
  <c r="O700" i="16"/>
  <c r="N700" i="16"/>
  <c r="D700" i="16" s="1"/>
  <c r="J700" i="16"/>
  <c r="I700" i="16"/>
  <c r="H700" i="16"/>
  <c r="G700" i="16"/>
  <c r="E700" i="16"/>
  <c r="C700" i="16"/>
  <c r="Q699" i="16"/>
  <c r="P699" i="16"/>
  <c r="O699" i="16"/>
  <c r="N699" i="16"/>
  <c r="D699" i="16" s="1"/>
  <c r="J699" i="16"/>
  <c r="I699" i="16"/>
  <c r="H699" i="16"/>
  <c r="G699" i="16"/>
  <c r="E699" i="16"/>
  <c r="C699" i="16"/>
  <c r="Q698" i="16"/>
  <c r="P698" i="16"/>
  <c r="O698" i="16"/>
  <c r="N698" i="16"/>
  <c r="D698" i="16" s="1"/>
  <c r="J698" i="16"/>
  <c r="I698" i="16"/>
  <c r="H698" i="16"/>
  <c r="G698" i="16"/>
  <c r="E698" i="16"/>
  <c r="C698" i="16"/>
  <c r="Q697" i="16"/>
  <c r="P697" i="16"/>
  <c r="O697" i="16"/>
  <c r="N697" i="16"/>
  <c r="D697" i="16" s="1"/>
  <c r="J697" i="16"/>
  <c r="I697" i="16"/>
  <c r="H697" i="16"/>
  <c r="G697" i="16"/>
  <c r="E697" i="16"/>
  <c r="C697" i="16"/>
  <c r="Q696" i="16"/>
  <c r="P696" i="16"/>
  <c r="O696" i="16"/>
  <c r="N696" i="16"/>
  <c r="D696" i="16" s="1"/>
  <c r="J696" i="16"/>
  <c r="I696" i="16"/>
  <c r="H696" i="16"/>
  <c r="G696" i="16"/>
  <c r="E696" i="16"/>
  <c r="C696" i="16"/>
  <c r="Q695" i="16"/>
  <c r="P695" i="16"/>
  <c r="O695" i="16"/>
  <c r="N695" i="16"/>
  <c r="D695" i="16" s="1"/>
  <c r="J695" i="16"/>
  <c r="I695" i="16"/>
  <c r="H695" i="16"/>
  <c r="G695" i="16"/>
  <c r="E695" i="16"/>
  <c r="C695" i="16"/>
  <c r="Q694" i="16"/>
  <c r="P694" i="16"/>
  <c r="O694" i="16"/>
  <c r="N694" i="16"/>
  <c r="D694" i="16" s="1"/>
  <c r="J694" i="16"/>
  <c r="I694" i="16"/>
  <c r="H694" i="16"/>
  <c r="G694" i="16"/>
  <c r="E694" i="16"/>
  <c r="C694" i="16"/>
  <c r="Q693" i="16"/>
  <c r="P693" i="16"/>
  <c r="O693" i="16"/>
  <c r="N693" i="16"/>
  <c r="D693" i="16" s="1"/>
  <c r="J693" i="16"/>
  <c r="I693" i="16"/>
  <c r="H693" i="16"/>
  <c r="G693" i="16"/>
  <c r="E693" i="16"/>
  <c r="C693" i="16"/>
  <c r="Q692" i="16"/>
  <c r="P692" i="16"/>
  <c r="O692" i="16"/>
  <c r="N692" i="16"/>
  <c r="D692" i="16" s="1"/>
  <c r="J692" i="16"/>
  <c r="I692" i="16"/>
  <c r="H692" i="16"/>
  <c r="G692" i="16"/>
  <c r="E692" i="16"/>
  <c r="C692" i="16"/>
  <c r="Q691" i="16"/>
  <c r="P691" i="16"/>
  <c r="O691" i="16"/>
  <c r="N691" i="16"/>
  <c r="D691" i="16" s="1"/>
  <c r="J691" i="16"/>
  <c r="I691" i="16"/>
  <c r="H691" i="16"/>
  <c r="G691" i="16"/>
  <c r="E691" i="16"/>
  <c r="C691" i="16"/>
  <c r="Q690" i="16"/>
  <c r="P690" i="16"/>
  <c r="O690" i="16"/>
  <c r="N690" i="16"/>
  <c r="D690" i="16" s="1"/>
  <c r="J690" i="16"/>
  <c r="I690" i="16"/>
  <c r="H690" i="16"/>
  <c r="G690" i="16"/>
  <c r="E690" i="16"/>
  <c r="C690" i="16"/>
  <c r="Q689" i="16"/>
  <c r="P689" i="16"/>
  <c r="O689" i="16"/>
  <c r="N689" i="16"/>
  <c r="D689" i="16" s="1"/>
  <c r="J689" i="16"/>
  <c r="I689" i="16"/>
  <c r="H689" i="16"/>
  <c r="G689" i="16"/>
  <c r="E689" i="16"/>
  <c r="C689" i="16"/>
  <c r="Q688" i="16"/>
  <c r="P688" i="16"/>
  <c r="O688" i="16"/>
  <c r="N688" i="16"/>
  <c r="D688" i="16" s="1"/>
  <c r="J688" i="16"/>
  <c r="I688" i="16"/>
  <c r="H688" i="16"/>
  <c r="G688" i="16"/>
  <c r="E688" i="16"/>
  <c r="C688" i="16"/>
  <c r="Q687" i="16"/>
  <c r="P687" i="16"/>
  <c r="O687" i="16"/>
  <c r="N687" i="16"/>
  <c r="D687" i="16" s="1"/>
  <c r="J687" i="16"/>
  <c r="I687" i="16"/>
  <c r="H687" i="16"/>
  <c r="G687" i="16"/>
  <c r="E687" i="16"/>
  <c r="C687" i="16"/>
  <c r="Q686" i="16"/>
  <c r="P686" i="16"/>
  <c r="O686" i="16"/>
  <c r="N686" i="16"/>
  <c r="D686" i="16" s="1"/>
  <c r="J686" i="16"/>
  <c r="I686" i="16"/>
  <c r="H686" i="16"/>
  <c r="G686" i="16"/>
  <c r="E686" i="16"/>
  <c r="C686" i="16"/>
  <c r="Q685" i="16"/>
  <c r="P685" i="16"/>
  <c r="O685" i="16"/>
  <c r="N685" i="16"/>
  <c r="D685" i="16" s="1"/>
  <c r="J685" i="16"/>
  <c r="I685" i="16"/>
  <c r="H685" i="16"/>
  <c r="G685" i="16"/>
  <c r="E685" i="16"/>
  <c r="C685" i="16"/>
  <c r="Q684" i="16"/>
  <c r="P684" i="16"/>
  <c r="O684" i="16"/>
  <c r="N684" i="16"/>
  <c r="D684" i="16" s="1"/>
  <c r="J684" i="16"/>
  <c r="I684" i="16"/>
  <c r="H684" i="16"/>
  <c r="G684" i="16"/>
  <c r="E684" i="16"/>
  <c r="C684" i="16"/>
  <c r="Q683" i="16"/>
  <c r="P683" i="16"/>
  <c r="O683" i="16"/>
  <c r="N683" i="16"/>
  <c r="D683" i="16" s="1"/>
  <c r="J683" i="16"/>
  <c r="I683" i="16"/>
  <c r="H683" i="16"/>
  <c r="G683" i="16"/>
  <c r="E683" i="16"/>
  <c r="C683" i="16"/>
  <c r="Q682" i="16"/>
  <c r="P682" i="16"/>
  <c r="O682" i="16"/>
  <c r="N682" i="16"/>
  <c r="D682" i="16" s="1"/>
  <c r="J682" i="16"/>
  <c r="I682" i="16"/>
  <c r="H682" i="16"/>
  <c r="G682" i="16"/>
  <c r="E682" i="16"/>
  <c r="C682" i="16"/>
  <c r="Q681" i="16"/>
  <c r="P681" i="16"/>
  <c r="O681" i="16"/>
  <c r="N681" i="16"/>
  <c r="D681" i="16" s="1"/>
  <c r="J681" i="16"/>
  <c r="I681" i="16"/>
  <c r="H681" i="16"/>
  <c r="G681" i="16"/>
  <c r="E681" i="16"/>
  <c r="C681" i="16"/>
  <c r="Q680" i="16"/>
  <c r="P680" i="16"/>
  <c r="O680" i="16"/>
  <c r="N680" i="16"/>
  <c r="D680" i="16" s="1"/>
  <c r="J680" i="16"/>
  <c r="I680" i="16"/>
  <c r="H680" i="16"/>
  <c r="G680" i="16"/>
  <c r="E680" i="16"/>
  <c r="C680" i="16"/>
  <c r="Q679" i="16"/>
  <c r="P679" i="16"/>
  <c r="O679" i="16"/>
  <c r="N679" i="16"/>
  <c r="D679" i="16" s="1"/>
  <c r="J679" i="16"/>
  <c r="I679" i="16"/>
  <c r="H679" i="16"/>
  <c r="G679" i="16"/>
  <c r="E679" i="16"/>
  <c r="C679" i="16"/>
  <c r="Q678" i="16"/>
  <c r="P678" i="16"/>
  <c r="O678" i="16"/>
  <c r="N678" i="16"/>
  <c r="D678" i="16" s="1"/>
  <c r="J678" i="16"/>
  <c r="I678" i="16"/>
  <c r="H678" i="16"/>
  <c r="G678" i="16"/>
  <c r="E678" i="16"/>
  <c r="C678" i="16"/>
  <c r="Q677" i="16"/>
  <c r="P677" i="16"/>
  <c r="O677" i="16"/>
  <c r="N677" i="16"/>
  <c r="D677" i="16" s="1"/>
  <c r="J677" i="16"/>
  <c r="I677" i="16"/>
  <c r="H677" i="16"/>
  <c r="G677" i="16"/>
  <c r="E677" i="16"/>
  <c r="C677" i="16"/>
  <c r="Q676" i="16"/>
  <c r="P676" i="16"/>
  <c r="O676" i="16"/>
  <c r="N676" i="16"/>
  <c r="D676" i="16" s="1"/>
  <c r="J676" i="16"/>
  <c r="I676" i="16"/>
  <c r="H676" i="16"/>
  <c r="G676" i="16"/>
  <c r="E676" i="16"/>
  <c r="C676" i="16"/>
  <c r="Q675" i="16"/>
  <c r="P675" i="16"/>
  <c r="O675" i="16"/>
  <c r="N675" i="16"/>
  <c r="D675" i="16" s="1"/>
  <c r="J675" i="16"/>
  <c r="I675" i="16"/>
  <c r="H675" i="16"/>
  <c r="G675" i="16"/>
  <c r="E675" i="16"/>
  <c r="C675" i="16"/>
  <c r="Q674" i="16"/>
  <c r="P674" i="16"/>
  <c r="O674" i="16"/>
  <c r="N674" i="16"/>
  <c r="D674" i="16" s="1"/>
  <c r="J674" i="16"/>
  <c r="I674" i="16"/>
  <c r="H674" i="16"/>
  <c r="G674" i="16"/>
  <c r="E674" i="16"/>
  <c r="C674" i="16"/>
  <c r="Q673" i="16"/>
  <c r="P673" i="16"/>
  <c r="O673" i="16"/>
  <c r="N673" i="16"/>
  <c r="D673" i="16" s="1"/>
  <c r="J673" i="16"/>
  <c r="I673" i="16"/>
  <c r="H673" i="16"/>
  <c r="G673" i="16"/>
  <c r="E673" i="16"/>
  <c r="C673" i="16"/>
  <c r="Q672" i="16"/>
  <c r="P672" i="16"/>
  <c r="O672" i="16"/>
  <c r="N672" i="16"/>
  <c r="D672" i="16" s="1"/>
  <c r="J672" i="16"/>
  <c r="I672" i="16"/>
  <c r="H672" i="16"/>
  <c r="G672" i="16"/>
  <c r="E672" i="16"/>
  <c r="C672" i="16"/>
  <c r="Q671" i="16"/>
  <c r="P671" i="16"/>
  <c r="O671" i="16"/>
  <c r="N671" i="16"/>
  <c r="D671" i="16" s="1"/>
  <c r="J671" i="16"/>
  <c r="I671" i="16"/>
  <c r="H671" i="16"/>
  <c r="G671" i="16"/>
  <c r="E671" i="16"/>
  <c r="C671" i="16"/>
  <c r="Q670" i="16"/>
  <c r="P670" i="16"/>
  <c r="O670" i="16"/>
  <c r="N670" i="16"/>
  <c r="D670" i="16" s="1"/>
  <c r="J670" i="16"/>
  <c r="I670" i="16"/>
  <c r="H670" i="16"/>
  <c r="G670" i="16"/>
  <c r="E670" i="16"/>
  <c r="C670" i="16"/>
  <c r="Q669" i="16"/>
  <c r="P669" i="16"/>
  <c r="O669" i="16"/>
  <c r="N669" i="16"/>
  <c r="D669" i="16" s="1"/>
  <c r="J669" i="16"/>
  <c r="I669" i="16"/>
  <c r="H669" i="16"/>
  <c r="G669" i="16"/>
  <c r="E669" i="16"/>
  <c r="C669" i="16"/>
  <c r="Q668" i="16"/>
  <c r="P668" i="16"/>
  <c r="O668" i="16"/>
  <c r="N668" i="16"/>
  <c r="D668" i="16" s="1"/>
  <c r="J668" i="16"/>
  <c r="I668" i="16"/>
  <c r="H668" i="16"/>
  <c r="G668" i="16"/>
  <c r="E668" i="16"/>
  <c r="C668" i="16"/>
  <c r="Q667" i="16"/>
  <c r="P667" i="16"/>
  <c r="O667" i="16"/>
  <c r="N667" i="16"/>
  <c r="D667" i="16" s="1"/>
  <c r="J667" i="16"/>
  <c r="I667" i="16"/>
  <c r="H667" i="16"/>
  <c r="G667" i="16"/>
  <c r="E667" i="16"/>
  <c r="C667" i="16"/>
  <c r="Q666" i="16"/>
  <c r="P666" i="16"/>
  <c r="O666" i="16"/>
  <c r="N666" i="16"/>
  <c r="D666" i="16" s="1"/>
  <c r="J666" i="16"/>
  <c r="I666" i="16"/>
  <c r="H666" i="16"/>
  <c r="G666" i="16"/>
  <c r="E666" i="16"/>
  <c r="C666" i="16"/>
  <c r="Q665" i="16"/>
  <c r="P665" i="16"/>
  <c r="O665" i="16"/>
  <c r="N665" i="16"/>
  <c r="D665" i="16" s="1"/>
  <c r="J665" i="16"/>
  <c r="I665" i="16"/>
  <c r="H665" i="16"/>
  <c r="G665" i="16"/>
  <c r="E665" i="16"/>
  <c r="C665" i="16"/>
  <c r="Q664" i="16"/>
  <c r="P664" i="16"/>
  <c r="O664" i="16"/>
  <c r="N664" i="16"/>
  <c r="D664" i="16" s="1"/>
  <c r="J664" i="16"/>
  <c r="I664" i="16"/>
  <c r="H664" i="16"/>
  <c r="G664" i="16"/>
  <c r="E664" i="16"/>
  <c r="C664" i="16"/>
  <c r="Q663" i="16"/>
  <c r="P663" i="16"/>
  <c r="O663" i="16"/>
  <c r="N663" i="16"/>
  <c r="D663" i="16" s="1"/>
  <c r="J663" i="16"/>
  <c r="I663" i="16"/>
  <c r="H663" i="16"/>
  <c r="G663" i="16"/>
  <c r="E663" i="16"/>
  <c r="C663" i="16"/>
  <c r="Q662" i="16"/>
  <c r="P662" i="16"/>
  <c r="O662" i="16"/>
  <c r="N662" i="16"/>
  <c r="D662" i="16" s="1"/>
  <c r="J662" i="16"/>
  <c r="I662" i="16"/>
  <c r="H662" i="16"/>
  <c r="G662" i="16"/>
  <c r="E662" i="16"/>
  <c r="C662" i="16"/>
  <c r="Q661" i="16"/>
  <c r="P661" i="16"/>
  <c r="O661" i="16"/>
  <c r="N661" i="16"/>
  <c r="D661" i="16" s="1"/>
  <c r="J661" i="16"/>
  <c r="I661" i="16"/>
  <c r="H661" i="16"/>
  <c r="G661" i="16"/>
  <c r="E661" i="16"/>
  <c r="C661" i="16"/>
  <c r="Q660" i="16"/>
  <c r="P660" i="16"/>
  <c r="O660" i="16"/>
  <c r="N660" i="16"/>
  <c r="D660" i="16" s="1"/>
  <c r="J660" i="16"/>
  <c r="I660" i="16"/>
  <c r="H660" i="16"/>
  <c r="G660" i="16"/>
  <c r="E660" i="16"/>
  <c r="C660" i="16"/>
  <c r="Q659" i="16"/>
  <c r="P659" i="16"/>
  <c r="O659" i="16"/>
  <c r="N659" i="16"/>
  <c r="D659" i="16" s="1"/>
  <c r="J659" i="16"/>
  <c r="I659" i="16"/>
  <c r="H659" i="16"/>
  <c r="G659" i="16"/>
  <c r="E659" i="16"/>
  <c r="C659" i="16"/>
  <c r="Q658" i="16"/>
  <c r="P658" i="16"/>
  <c r="O658" i="16"/>
  <c r="N658" i="16"/>
  <c r="D658" i="16" s="1"/>
  <c r="J658" i="16"/>
  <c r="I658" i="16"/>
  <c r="H658" i="16"/>
  <c r="G658" i="16"/>
  <c r="E658" i="16"/>
  <c r="C658" i="16"/>
  <c r="Q657" i="16"/>
  <c r="P657" i="16"/>
  <c r="O657" i="16"/>
  <c r="N657" i="16"/>
  <c r="D657" i="16" s="1"/>
  <c r="J657" i="16"/>
  <c r="I657" i="16"/>
  <c r="H657" i="16"/>
  <c r="G657" i="16"/>
  <c r="E657" i="16"/>
  <c r="C657" i="16"/>
  <c r="Q656" i="16"/>
  <c r="P656" i="16"/>
  <c r="O656" i="16"/>
  <c r="N656" i="16"/>
  <c r="D656" i="16" s="1"/>
  <c r="J656" i="16"/>
  <c r="I656" i="16"/>
  <c r="H656" i="16"/>
  <c r="G656" i="16"/>
  <c r="E656" i="16"/>
  <c r="C656" i="16"/>
  <c r="Q655" i="16"/>
  <c r="P655" i="16"/>
  <c r="O655" i="16"/>
  <c r="N655" i="16"/>
  <c r="D655" i="16" s="1"/>
  <c r="J655" i="16"/>
  <c r="I655" i="16"/>
  <c r="H655" i="16"/>
  <c r="G655" i="16"/>
  <c r="E655" i="16"/>
  <c r="C655" i="16"/>
  <c r="Q654" i="16"/>
  <c r="P654" i="16"/>
  <c r="O654" i="16"/>
  <c r="N654" i="16"/>
  <c r="D654" i="16" s="1"/>
  <c r="J654" i="16"/>
  <c r="I654" i="16"/>
  <c r="H654" i="16"/>
  <c r="G654" i="16"/>
  <c r="E654" i="16"/>
  <c r="C654" i="16"/>
  <c r="Q653" i="16"/>
  <c r="P653" i="16"/>
  <c r="O653" i="16"/>
  <c r="N653" i="16"/>
  <c r="D653" i="16" s="1"/>
  <c r="J653" i="16"/>
  <c r="I653" i="16"/>
  <c r="H653" i="16"/>
  <c r="G653" i="16"/>
  <c r="E653" i="16"/>
  <c r="C653" i="16"/>
  <c r="Q652" i="16"/>
  <c r="P652" i="16"/>
  <c r="O652" i="16"/>
  <c r="N652" i="16"/>
  <c r="D652" i="16" s="1"/>
  <c r="J652" i="16"/>
  <c r="I652" i="16"/>
  <c r="H652" i="16"/>
  <c r="G652" i="16"/>
  <c r="E652" i="16"/>
  <c r="C652" i="16"/>
  <c r="Q651" i="16"/>
  <c r="P651" i="16"/>
  <c r="O651" i="16"/>
  <c r="N651" i="16"/>
  <c r="D651" i="16" s="1"/>
  <c r="J651" i="16"/>
  <c r="I651" i="16"/>
  <c r="H651" i="16"/>
  <c r="G651" i="16"/>
  <c r="E651" i="16"/>
  <c r="C651" i="16"/>
  <c r="Q650" i="16"/>
  <c r="P650" i="16"/>
  <c r="O650" i="16"/>
  <c r="N650" i="16"/>
  <c r="D650" i="16" s="1"/>
  <c r="J650" i="16"/>
  <c r="I650" i="16"/>
  <c r="H650" i="16"/>
  <c r="G650" i="16"/>
  <c r="E650" i="16"/>
  <c r="C650" i="16"/>
  <c r="Q649" i="16"/>
  <c r="P649" i="16"/>
  <c r="O649" i="16"/>
  <c r="N649" i="16"/>
  <c r="D649" i="16" s="1"/>
  <c r="J649" i="16"/>
  <c r="I649" i="16"/>
  <c r="H649" i="16"/>
  <c r="G649" i="16"/>
  <c r="E649" i="16"/>
  <c r="C649" i="16"/>
  <c r="Q648" i="16"/>
  <c r="P648" i="16"/>
  <c r="O648" i="16"/>
  <c r="N648" i="16"/>
  <c r="D648" i="16" s="1"/>
  <c r="J648" i="16"/>
  <c r="I648" i="16"/>
  <c r="H648" i="16"/>
  <c r="G648" i="16"/>
  <c r="E648" i="16"/>
  <c r="C648" i="16"/>
  <c r="Q647" i="16"/>
  <c r="P647" i="16"/>
  <c r="O647" i="16"/>
  <c r="N647" i="16"/>
  <c r="D647" i="16" s="1"/>
  <c r="J647" i="16"/>
  <c r="I647" i="16"/>
  <c r="H647" i="16"/>
  <c r="G647" i="16"/>
  <c r="E647" i="16"/>
  <c r="C647" i="16"/>
  <c r="Q646" i="16"/>
  <c r="P646" i="16"/>
  <c r="O646" i="16"/>
  <c r="N646" i="16"/>
  <c r="D646" i="16" s="1"/>
  <c r="J646" i="16"/>
  <c r="I646" i="16"/>
  <c r="H646" i="16"/>
  <c r="G646" i="16"/>
  <c r="E646" i="16"/>
  <c r="C646" i="16"/>
  <c r="Q645" i="16"/>
  <c r="P645" i="16"/>
  <c r="O645" i="16"/>
  <c r="N645" i="16"/>
  <c r="D645" i="16" s="1"/>
  <c r="J645" i="16"/>
  <c r="I645" i="16"/>
  <c r="H645" i="16"/>
  <c r="G645" i="16"/>
  <c r="E645" i="16"/>
  <c r="C645" i="16"/>
  <c r="Q644" i="16"/>
  <c r="P644" i="16"/>
  <c r="O644" i="16"/>
  <c r="N644" i="16"/>
  <c r="D644" i="16" s="1"/>
  <c r="J644" i="16"/>
  <c r="I644" i="16"/>
  <c r="H644" i="16"/>
  <c r="G644" i="16"/>
  <c r="E644" i="16"/>
  <c r="C644" i="16"/>
  <c r="Q643" i="16"/>
  <c r="P643" i="16"/>
  <c r="O643" i="16"/>
  <c r="N643" i="16"/>
  <c r="D643" i="16" s="1"/>
  <c r="J643" i="16"/>
  <c r="I643" i="16"/>
  <c r="H643" i="16"/>
  <c r="G643" i="16"/>
  <c r="E643" i="16"/>
  <c r="C643" i="16"/>
  <c r="Q642" i="16"/>
  <c r="P642" i="16"/>
  <c r="O642" i="16"/>
  <c r="N642" i="16"/>
  <c r="D642" i="16" s="1"/>
  <c r="J642" i="16"/>
  <c r="I642" i="16"/>
  <c r="H642" i="16"/>
  <c r="G642" i="16"/>
  <c r="E642" i="16"/>
  <c r="C642" i="16"/>
  <c r="Q641" i="16"/>
  <c r="P641" i="16"/>
  <c r="O641" i="16"/>
  <c r="N641" i="16"/>
  <c r="D641" i="16" s="1"/>
  <c r="J641" i="16"/>
  <c r="I641" i="16"/>
  <c r="H641" i="16"/>
  <c r="G641" i="16"/>
  <c r="E641" i="16"/>
  <c r="C641" i="16"/>
  <c r="Q640" i="16"/>
  <c r="P640" i="16"/>
  <c r="O640" i="16"/>
  <c r="N640" i="16"/>
  <c r="D640" i="16" s="1"/>
  <c r="J640" i="16"/>
  <c r="I640" i="16"/>
  <c r="H640" i="16"/>
  <c r="G640" i="16"/>
  <c r="E640" i="16"/>
  <c r="C640" i="16"/>
  <c r="Q639" i="16"/>
  <c r="P639" i="16"/>
  <c r="O639" i="16"/>
  <c r="N639" i="16"/>
  <c r="D639" i="16" s="1"/>
  <c r="J639" i="16"/>
  <c r="I639" i="16"/>
  <c r="H639" i="16"/>
  <c r="G639" i="16"/>
  <c r="E639" i="16"/>
  <c r="C639" i="16"/>
  <c r="Q638" i="16"/>
  <c r="P638" i="16"/>
  <c r="O638" i="16"/>
  <c r="N638" i="16"/>
  <c r="D638" i="16" s="1"/>
  <c r="J638" i="16"/>
  <c r="I638" i="16"/>
  <c r="H638" i="16"/>
  <c r="G638" i="16"/>
  <c r="E638" i="16"/>
  <c r="C638" i="16"/>
  <c r="Q637" i="16"/>
  <c r="P637" i="16"/>
  <c r="O637" i="16"/>
  <c r="N637" i="16"/>
  <c r="D637" i="16" s="1"/>
  <c r="J637" i="16"/>
  <c r="I637" i="16"/>
  <c r="H637" i="16"/>
  <c r="G637" i="16"/>
  <c r="E637" i="16"/>
  <c r="C637" i="16"/>
  <c r="Q636" i="16"/>
  <c r="P636" i="16"/>
  <c r="O636" i="16"/>
  <c r="N636" i="16"/>
  <c r="D636" i="16" s="1"/>
  <c r="J636" i="16"/>
  <c r="I636" i="16"/>
  <c r="H636" i="16"/>
  <c r="G636" i="16"/>
  <c r="E636" i="16"/>
  <c r="C636" i="16"/>
  <c r="Q635" i="16"/>
  <c r="P635" i="16"/>
  <c r="O635" i="16"/>
  <c r="N635" i="16"/>
  <c r="D635" i="16" s="1"/>
  <c r="J635" i="16"/>
  <c r="I635" i="16"/>
  <c r="H635" i="16"/>
  <c r="G635" i="16"/>
  <c r="E635" i="16"/>
  <c r="C635" i="16"/>
  <c r="Q634" i="16"/>
  <c r="P634" i="16"/>
  <c r="O634" i="16"/>
  <c r="N634" i="16"/>
  <c r="D634" i="16" s="1"/>
  <c r="J634" i="16"/>
  <c r="I634" i="16"/>
  <c r="H634" i="16"/>
  <c r="G634" i="16"/>
  <c r="E634" i="16"/>
  <c r="C634" i="16"/>
  <c r="Q633" i="16"/>
  <c r="P633" i="16"/>
  <c r="O633" i="16"/>
  <c r="N633" i="16"/>
  <c r="D633" i="16" s="1"/>
  <c r="J633" i="16"/>
  <c r="I633" i="16"/>
  <c r="H633" i="16"/>
  <c r="G633" i="16"/>
  <c r="E633" i="16"/>
  <c r="C633" i="16"/>
  <c r="Q632" i="16"/>
  <c r="P632" i="16"/>
  <c r="O632" i="16"/>
  <c r="N632" i="16"/>
  <c r="D632" i="16" s="1"/>
  <c r="J632" i="16"/>
  <c r="I632" i="16"/>
  <c r="H632" i="16"/>
  <c r="G632" i="16"/>
  <c r="E632" i="16"/>
  <c r="C632" i="16"/>
  <c r="Q631" i="16"/>
  <c r="P631" i="16"/>
  <c r="O631" i="16"/>
  <c r="N631" i="16"/>
  <c r="D631" i="16" s="1"/>
  <c r="J631" i="16"/>
  <c r="I631" i="16"/>
  <c r="H631" i="16"/>
  <c r="G631" i="16"/>
  <c r="E631" i="16"/>
  <c r="C631" i="16"/>
  <c r="Q630" i="16"/>
  <c r="P630" i="16"/>
  <c r="O630" i="16"/>
  <c r="N630" i="16"/>
  <c r="D630" i="16" s="1"/>
  <c r="J630" i="16"/>
  <c r="I630" i="16"/>
  <c r="H630" i="16"/>
  <c r="G630" i="16"/>
  <c r="E630" i="16"/>
  <c r="C630" i="16"/>
  <c r="Q629" i="16"/>
  <c r="P629" i="16"/>
  <c r="O629" i="16"/>
  <c r="N629" i="16"/>
  <c r="D629" i="16" s="1"/>
  <c r="J629" i="16"/>
  <c r="I629" i="16"/>
  <c r="H629" i="16"/>
  <c r="G629" i="16"/>
  <c r="E629" i="16"/>
  <c r="C629" i="16"/>
  <c r="Q628" i="16"/>
  <c r="P628" i="16"/>
  <c r="O628" i="16"/>
  <c r="N628" i="16"/>
  <c r="D628" i="16" s="1"/>
  <c r="J628" i="16"/>
  <c r="I628" i="16"/>
  <c r="H628" i="16"/>
  <c r="G628" i="16"/>
  <c r="E628" i="16"/>
  <c r="C628" i="16"/>
  <c r="Q627" i="16"/>
  <c r="P627" i="16"/>
  <c r="O627" i="16"/>
  <c r="N627" i="16"/>
  <c r="D627" i="16" s="1"/>
  <c r="J627" i="16"/>
  <c r="I627" i="16"/>
  <c r="H627" i="16"/>
  <c r="G627" i="16"/>
  <c r="E627" i="16"/>
  <c r="C627" i="16"/>
  <c r="Q626" i="16"/>
  <c r="P626" i="16"/>
  <c r="O626" i="16"/>
  <c r="N626" i="16"/>
  <c r="D626" i="16" s="1"/>
  <c r="J626" i="16"/>
  <c r="I626" i="16"/>
  <c r="H626" i="16"/>
  <c r="G626" i="16"/>
  <c r="E626" i="16"/>
  <c r="C626" i="16"/>
  <c r="Q625" i="16"/>
  <c r="P625" i="16"/>
  <c r="O625" i="16"/>
  <c r="N625" i="16"/>
  <c r="D625" i="16" s="1"/>
  <c r="J625" i="16"/>
  <c r="I625" i="16"/>
  <c r="H625" i="16"/>
  <c r="G625" i="16"/>
  <c r="E625" i="16"/>
  <c r="C625" i="16"/>
  <c r="Q624" i="16"/>
  <c r="P624" i="16"/>
  <c r="O624" i="16"/>
  <c r="N624" i="16"/>
  <c r="D624" i="16" s="1"/>
  <c r="J624" i="16"/>
  <c r="I624" i="16"/>
  <c r="H624" i="16"/>
  <c r="G624" i="16"/>
  <c r="E624" i="16"/>
  <c r="C624" i="16"/>
  <c r="Q623" i="16"/>
  <c r="P623" i="16"/>
  <c r="O623" i="16"/>
  <c r="N623" i="16"/>
  <c r="D623" i="16" s="1"/>
  <c r="J623" i="16"/>
  <c r="I623" i="16"/>
  <c r="H623" i="16"/>
  <c r="G623" i="16"/>
  <c r="E623" i="16"/>
  <c r="C623" i="16"/>
  <c r="Q622" i="16"/>
  <c r="P622" i="16"/>
  <c r="O622" i="16"/>
  <c r="N622" i="16"/>
  <c r="D622" i="16" s="1"/>
  <c r="J622" i="16"/>
  <c r="I622" i="16"/>
  <c r="H622" i="16"/>
  <c r="G622" i="16"/>
  <c r="E622" i="16"/>
  <c r="C622" i="16"/>
  <c r="Q621" i="16"/>
  <c r="P621" i="16"/>
  <c r="O621" i="16"/>
  <c r="N621" i="16"/>
  <c r="D621" i="16" s="1"/>
  <c r="J621" i="16"/>
  <c r="I621" i="16"/>
  <c r="H621" i="16"/>
  <c r="G621" i="16"/>
  <c r="E621" i="16"/>
  <c r="C621" i="16"/>
  <c r="Q620" i="16"/>
  <c r="P620" i="16"/>
  <c r="O620" i="16"/>
  <c r="N620" i="16"/>
  <c r="D620" i="16" s="1"/>
  <c r="J620" i="16"/>
  <c r="I620" i="16"/>
  <c r="H620" i="16"/>
  <c r="G620" i="16"/>
  <c r="E620" i="16"/>
  <c r="C620" i="16"/>
  <c r="Q619" i="16"/>
  <c r="P619" i="16"/>
  <c r="O619" i="16"/>
  <c r="N619" i="16"/>
  <c r="D619" i="16" s="1"/>
  <c r="J619" i="16"/>
  <c r="I619" i="16"/>
  <c r="H619" i="16"/>
  <c r="G619" i="16"/>
  <c r="E619" i="16"/>
  <c r="C619" i="16"/>
  <c r="Q618" i="16"/>
  <c r="P618" i="16"/>
  <c r="O618" i="16"/>
  <c r="N618" i="16"/>
  <c r="D618" i="16" s="1"/>
  <c r="J618" i="16"/>
  <c r="I618" i="16"/>
  <c r="H618" i="16"/>
  <c r="G618" i="16"/>
  <c r="E618" i="16"/>
  <c r="C618" i="16"/>
  <c r="Q617" i="16"/>
  <c r="P617" i="16"/>
  <c r="O617" i="16"/>
  <c r="N617" i="16"/>
  <c r="D617" i="16" s="1"/>
  <c r="J617" i="16"/>
  <c r="I617" i="16"/>
  <c r="H617" i="16"/>
  <c r="G617" i="16"/>
  <c r="E617" i="16"/>
  <c r="C617" i="16"/>
  <c r="Q616" i="16"/>
  <c r="P616" i="16"/>
  <c r="O616" i="16"/>
  <c r="N616" i="16"/>
  <c r="D616" i="16" s="1"/>
  <c r="J616" i="16"/>
  <c r="I616" i="16"/>
  <c r="H616" i="16"/>
  <c r="G616" i="16"/>
  <c r="E616" i="16"/>
  <c r="C616" i="16"/>
  <c r="Q615" i="16"/>
  <c r="P615" i="16"/>
  <c r="O615" i="16"/>
  <c r="N615" i="16"/>
  <c r="D615" i="16" s="1"/>
  <c r="J615" i="16"/>
  <c r="I615" i="16"/>
  <c r="H615" i="16"/>
  <c r="G615" i="16"/>
  <c r="E615" i="16"/>
  <c r="C615" i="16"/>
  <c r="Q614" i="16"/>
  <c r="P614" i="16"/>
  <c r="O614" i="16"/>
  <c r="N614" i="16"/>
  <c r="D614" i="16" s="1"/>
  <c r="J614" i="16"/>
  <c r="I614" i="16"/>
  <c r="H614" i="16"/>
  <c r="G614" i="16"/>
  <c r="E614" i="16"/>
  <c r="C614" i="16"/>
  <c r="Q613" i="16"/>
  <c r="P613" i="16"/>
  <c r="O613" i="16"/>
  <c r="N613" i="16"/>
  <c r="D613" i="16" s="1"/>
  <c r="J613" i="16"/>
  <c r="I613" i="16"/>
  <c r="H613" i="16"/>
  <c r="G613" i="16"/>
  <c r="E613" i="16"/>
  <c r="C613" i="16"/>
  <c r="Q612" i="16"/>
  <c r="P612" i="16"/>
  <c r="O612" i="16"/>
  <c r="N612" i="16"/>
  <c r="D612" i="16" s="1"/>
  <c r="J612" i="16"/>
  <c r="I612" i="16"/>
  <c r="H612" i="16"/>
  <c r="G612" i="16"/>
  <c r="E612" i="16"/>
  <c r="C612" i="16"/>
  <c r="Q611" i="16"/>
  <c r="P611" i="16"/>
  <c r="O611" i="16"/>
  <c r="N611" i="16"/>
  <c r="D611" i="16" s="1"/>
  <c r="J611" i="16"/>
  <c r="I611" i="16"/>
  <c r="H611" i="16"/>
  <c r="G611" i="16"/>
  <c r="E611" i="16"/>
  <c r="C611" i="16"/>
  <c r="Q610" i="16"/>
  <c r="P610" i="16"/>
  <c r="O610" i="16"/>
  <c r="N610" i="16"/>
  <c r="D610" i="16" s="1"/>
  <c r="J610" i="16"/>
  <c r="I610" i="16"/>
  <c r="H610" i="16"/>
  <c r="G610" i="16"/>
  <c r="E610" i="16"/>
  <c r="C610" i="16"/>
  <c r="Q609" i="16"/>
  <c r="P609" i="16"/>
  <c r="O609" i="16"/>
  <c r="N609" i="16"/>
  <c r="D609" i="16" s="1"/>
  <c r="J609" i="16"/>
  <c r="I609" i="16"/>
  <c r="H609" i="16"/>
  <c r="G609" i="16"/>
  <c r="E609" i="16"/>
  <c r="C609" i="16"/>
  <c r="Q608" i="16"/>
  <c r="P608" i="16"/>
  <c r="O608" i="16"/>
  <c r="N608" i="16"/>
  <c r="D608" i="16" s="1"/>
  <c r="J608" i="16"/>
  <c r="I608" i="16"/>
  <c r="H608" i="16"/>
  <c r="G608" i="16"/>
  <c r="E608" i="16"/>
  <c r="C608" i="16"/>
  <c r="Q607" i="16"/>
  <c r="P607" i="16"/>
  <c r="O607" i="16"/>
  <c r="N607" i="16"/>
  <c r="D607" i="16" s="1"/>
  <c r="J607" i="16"/>
  <c r="I607" i="16"/>
  <c r="H607" i="16"/>
  <c r="G607" i="16"/>
  <c r="E607" i="16"/>
  <c r="C607" i="16"/>
  <c r="Q606" i="16"/>
  <c r="P606" i="16"/>
  <c r="O606" i="16"/>
  <c r="N606" i="16"/>
  <c r="D606" i="16" s="1"/>
  <c r="J606" i="16"/>
  <c r="I606" i="16"/>
  <c r="H606" i="16"/>
  <c r="G606" i="16"/>
  <c r="E606" i="16"/>
  <c r="C606" i="16"/>
  <c r="Q605" i="16"/>
  <c r="P605" i="16"/>
  <c r="O605" i="16"/>
  <c r="N605" i="16"/>
  <c r="D605" i="16" s="1"/>
  <c r="J605" i="16"/>
  <c r="I605" i="16"/>
  <c r="H605" i="16"/>
  <c r="G605" i="16"/>
  <c r="E605" i="16"/>
  <c r="C605" i="16"/>
  <c r="Q604" i="16"/>
  <c r="P604" i="16"/>
  <c r="O604" i="16"/>
  <c r="N604" i="16"/>
  <c r="D604" i="16" s="1"/>
  <c r="J604" i="16"/>
  <c r="I604" i="16"/>
  <c r="H604" i="16"/>
  <c r="G604" i="16"/>
  <c r="E604" i="16"/>
  <c r="C604" i="16"/>
  <c r="Q603" i="16"/>
  <c r="P603" i="16"/>
  <c r="O603" i="16"/>
  <c r="N603" i="16"/>
  <c r="D603" i="16" s="1"/>
  <c r="J603" i="16"/>
  <c r="I603" i="16"/>
  <c r="H603" i="16"/>
  <c r="G603" i="16"/>
  <c r="E603" i="16"/>
  <c r="C603" i="16"/>
  <c r="Q602" i="16"/>
  <c r="P602" i="16"/>
  <c r="O602" i="16"/>
  <c r="N602" i="16"/>
  <c r="D602" i="16" s="1"/>
  <c r="J602" i="16"/>
  <c r="I602" i="16"/>
  <c r="H602" i="16"/>
  <c r="G602" i="16"/>
  <c r="E602" i="16"/>
  <c r="C602" i="16"/>
  <c r="Q601" i="16"/>
  <c r="P601" i="16"/>
  <c r="O601" i="16"/>
  <c r="N601" i="16"/>
  <c r="D601" i="16" s="1"/>
  <c r="J601" i="16"/>
  <c r="I601" i="16"/>
  <c r="H601" i="16"/>
  <c r="G601" i="16"/>
  <c r="E601" i="16"/>
  <c r="C601" i="16"/>
  <c r="Q600" i="16"/>
  <c r="P600" i="16"/>
  <c r="O600" i="16"/>
  <c r="N600" i="16"/>
  <c r="D600" i="16" s="1"/>
  <c r="J600" i="16"/>
  <c r="I600" i="16"/>
  <c r="H600" i="16"/>
  <c r="G600" i="16"/>
  <c r="E600" i="16"/>
  <c r="C600" i="16"/>
  <c r="Q599" i="16"/>
  <c r="P599" i="16"/>
  <c r="O599" i="16"/>
  <c r="N599" i="16"/>
  <c r="D599" i="16" s="1"/>
  <c r="J599" i="16"/>
  <c r="I599" i="16"/>
  <c r="H599" i="16"/>
  <c r="G599" i="16"/>
  <c r="E599" i="16"/>
  <c r="C599" i="16"/>
  <c r="Q598" i="16"/>
  <c r="P598" i="16"/>
  <c r="O598" i="16"/>
  <c r="N598" i="16"/>
  <c r="D598" i="16" s="1"/>
  <c r="J598" i="16"/>
  <c r="I598" i="16"/>
  <c r="H598" i="16"/>
  <c r="G598" i="16"/>
  <c r="E598" i="16"/>
  <c r="C598" i="16"/>
  <c r="Q597" i="16"/>
  <c r="P597" i="16"/>
  <c r="O597" i="16"/>
  <c r="N597" i="16"/>
  <c r="D597" i="16" s="1"/>
  <c r="J597" i="16"/>
  <c r="I597" i="16"/>
  <c r="H597" i="16"/>
  <c r="G597" i="16"/>
  <c r="E597" i="16"/>
  <c r="C597" i="16"/>
  <c r="Q596" i="16"/>
  <c r="P596" i="16"/>
  <c r="O596" i="16"/>
  <c r="N596" i="16"/>
  <c r="D596" i="16" s="1"/>
  <c r="J596" i="16"/>
  <c r="I596" i="16"/>
  <c r="H596" i="16"/>
  <c r="G596" i="16"/>
  <c r="E596" i="16"/>
  <c r="C596" i="16"/>
  <c r="Q595" i="16"/>
  <c r="P595" i="16"/>
  <c r="O595" i="16"/>
  <c r="N595" i="16"/>
  <c r="D595" i="16" s="1"/>
  <c r="J595" i="16"/>
  <c r="I595" i="16"/>
  <c r="H595" i="16"/>
  <c r="G595" i="16"/>
  <c r="E595" i="16"/>
  <c r="C595" i="16"/>
  <c r="Q594" i="16"/>
  <c r="P594" i="16"/>
  <c r="O594" i="16"/>
  <c r="N594" i="16"/>
  <c r="D594" i="16" s="1"/>
  <c r="J594" i="16"/>
  <c r="I594" i="16"/>
  <c r="H594" i="16"/>
  <c r="G594" i="16"/>
  <c r="E594" i="16"/>
  <c r="C594" i="16"/>
  <c r="Q593" i="16"/>
  <c r="P593" i="16"/>
  <c r="O593" i="16"/>
  <c r="N593" i="16"/>
  <c r="D593" i="16" s="1"/>
  <c r="J593" i="16"/>
  <c r="I593" i="16"/>
  <c r="H593" i="16"/>
  <c r="G593" i="16"/>
  <c r="E593" i="16"/>
  <c r="C593" i="16"/>
  <c r="Q592" i="16"/>
  <c r="P592" i="16"/>
  <c r="O592" i="16"/>
  <c r="N592" i="16"/>
  <c r="D592" i="16" s="1"/>
  <c r="J592" i="16"/>
  <c r="I592" i="16"/>
  <c r="H592" i="16"/>
  <c r="G592" i="16"/>
  <c r="E592" i="16"/>
  <c r="C592" i="16"/>
  <c r="Q591" i="16"/>
  <c r="P591" i="16"/>
  <c r="O591" i="16"/>
  <c r="N591" i="16"/>
  <c r="D591" i="16" s="1"/>
  <c r="J591" i="16"/>
  <c r="I591" i="16"/>
  <c r="H591" i="16"/>
  <c r="G591" i="16"/>
  <c r="E591" i="16"/>
  <c r="C591" i="16"/>
  <c r="Q590" i="16"/>
  <c r="P590" i="16"/>
  <c r="O590" i="16"/>
  <c r="N590" i="16"/>
  <c r="D590" i="16" s="1"/>
  <c r="J590" i="16"/>
  <c r="I590" i="16"/>
  <c r="H590" i="16"/>
  <c r="G590" i="16"/>
  <c r="E590" i="16"/>
  <c r="C590" i="16"/>
  <c r="Q589" i="16"/>
  <c r="P589" i="16"/>
  <c r="O589" i="16"/>
  <c r="N589" i="16"/>
  <c r="D589" i="16" s="1"/>
  <c r="J589" i="16"/>
  <c r="I589" i="16"/>
  <c r="H589" i="16"/>
  <c r="G589" i="16"/>
  <c r="E589" i="16"/>
  <c r="C589" i="16"/>
  <c r="Q588" i="16"/>
  <c r="P588" i="16"/>
  <c r="O588" i="16"/>
  <c r="N588" i="16"/>
  <c r="D588" i="16" s="1"/>
  <c r="J588" i="16"/>
  <c r="I588" i="16"/>
  <c r="H588" i="16"/>
  <c r="G588" i="16"/>
  <c r="E588" i="16"/>
  <c r="C588" i="16"/>
  <c r="Q587" i="16"/>
  <c r="P587" i="16"/>
  <c r="O587" i="16"/>
  <c r="N587" i="16"/>
  <c r="D587" i="16" s="1"/>
  <c r="J587" i="16"/>
  <c r="I587" i="16"/>
  <c r="H587" i="16"/>
  <c r="G587" i="16"/>
  <c r="E587" i="16"/>
  <c r="C587" i="16"/>
  <c r="Q586" i="16"/>
  <c r="P586" i="16"/>
  <c r="O586" i="16"/>
  <c r="N586" i="16"/>
  <c r="D586" i="16" s="1"/>
  <c r="J586" i="16"/>
  <c r="I586" i="16"/>
  <c r="H586" i="16"/>
  <c r="G586" i="16"/>
  <c r="E586" i="16"/>
  <c r="C586" i="16"/>
  <c r="Q585" i="16"/>
  <c r="P585" i="16"/>
  <c r="O585" i="16"/>
  <c r="N585" i="16"/>
  <c r="D585" i="16" s="1"/>
  <c r="J585" i="16"/>
  <c r="I585" i="16"/>
  <c r="H585" i="16"/>
  <c r="G585" i="16"/>
  <c r="E585" i="16"/>
  <c r="C585" i="16"/>
  <c r="Q584" i="16"/>
  <c r="P584" i="16"/>
  <c r="O584" i="16"/>
  <c r="N584" i="16"/>
  <c r="D584" i="16" s="1"/>
  <c r="J584" i="16"/>
  <c r="I584" i="16"/>
  <c r="H584" i="16"/>
  <c r="G584" i="16"/>
  <c r="E584" i="16"/>
  <c r="C584" i="16"/>
  <c r="Q583" i="16"/>
  <c r="P583" i="16"/>
  <c r="O583" i="16"/>
  <c r="N583" i="16"/>
  <c r="D583" i="16" s="1"/>
  <c r="J583" i="16"/>
  <c r="I583" i="16"/>
  <c r="H583" i="16"/>
  <c r="G583" i="16"/>
  <c r="E583" i="16"/>
  <c r="C583" i="16"/>
  <c r="Q582" i="16"/>
  <c r="P582" i="16"/>
  <c r="O582" i="16"/>
  <c r="N582" i="16"/>
  <c r="D582" i="16" s="1"/>
  <c r="J582" i="16"/>
  <c r="I582" i="16"/>
  <c r="H582" i="16"/>
  <c r="G582" i="16"/>
  <c r="E582" i="16"/>
  <c r="C582" i="16"/>
  <c r="Q581" i="16"/>
  <c r="P581" i="16"/>
  <c r="O581" i="16"/>
  <c r="N581" i="16"/>
  <c r="D581" i="16" s="1"/>
  <c r="J581" i="16"/>
  <c r="I581" i="16"/>
  <c r="H581" i="16"/>
  <c r="G581" i="16"/>
  <c r="E581" i="16"/>
  <c r="C581" i="16"/>
  <c r="Q580" i="16"/>
  <c r="P580" i="16"/>
  <c r="O580" i="16"/>
  <c r="N580" i="16"/>
  <c r="D580" i="16" s="1"/>
  <c r="J580" i="16"/>
  <c r="I580" i="16"/>
  <c r="H580" i="16"/>
  <c r="G580" i="16"/>
  <c r="E580" i="16"/>
  <c r="C580" i="16"/>
  <c r="Q579" i="16"/>
  <c r="P579" i="16"/>
  <c r="O579" i="16"/>
  <c r="N579" i="16"/>
  <c r="D579" i="16" s="1"/>
  <c r="J579" i="16"/>
  <c r="I579" i="16"/>
  <c r="H579" i="16"/>
  <c r="G579" i="16"/>
  <c r="E579" i="16"/>
  <c r="C579" i="16"/>
  <c r="Q578" i="16"/>
  <c r="P578" i="16"/>
  <c r="O578" i="16"/>
  <c r="N578" i="16"/>
  <c r="D578" i="16" s="1"/>
  <c r="J578" i="16"/>
  <c r="I578" i="16"/>
  <c r="H578" i="16"/>
  <c r="G578" i="16"/>
  <c r="E578" i="16"/>
  <c r="C578" i="16"/>
  <c r="Q577" i="16"/>
  <c r="P577" i="16"/>
  <c r="O577" i="16"/>
  <c r="N577" i="16"/>
  <c r="D577" i="16" s="1"/>
  <c r="J577" i="16"/>
  <c r="I577" i="16"/>
  <c r="H577" i="16"/>
  <c r="G577" i="16"/>
  <c r="E577" i="16"/>
  <c r="C577" i="16"/>
  <c r="Q576" i="16"/>
  <c r="P576" i="16"/>
  <c r="O576" i="16"/>
  <c r="N576" i="16"/>
  <c r="D576" i="16" s="1"/>
  <c r="J576" i="16"/>
  <c r="I576" i="16"/>
  <c r="H576" i="16"/>
  <c r="G576" i="16"/>
  <c r="E576" i="16"/>
  <c r="C576" i="16"/>
  <c r="Q575" i="16"/>
  <c r="P575" i="16"/>
  <c r="O575" i="16"/>
  <c r="N575" i="16"/>
  <c r="D575" i="16" s="1"/>
  <c r="J575" i="16"/>
  <c r="I575" i="16"/>
  <c r="H575" i="16"/>
  <c r="G575" i="16"/>
  <c r="E575" i="16"/>
  <c r="C575" i="16"/>
  <c r="Q574" i="16"/>
  <c r="P574" i="16"/>
  <c r="O574" i="16"/>
  <c r="N574" i="16"/>
  <c r="D574" i="16" s="1"/>
  <c r="J574" i="16"/>
  <c r="I574" i="16"/>
  <c r="H574" i="16"/>
  <c r="G574" i="16"/>
  <c r="E574" i="16"/>
  <c r="C574" i="16"/>
  <c r="Q573" i="16"/>
  <c r="P573" i="16"/>
  <c r="O573" i="16"/>
  <c r="N573" i="16"/>
  <c r="D573" i="16" s="1"/>
  <c r="J573" i="16"/>
  <c r="I573" i="16"/>
  <c r="H573" i="16"/>
  <c r="G573" i="16"/>
  <c r="E573" i="16"/>
  <c r="C573" i="16"/>
  <c r="Q572" i="16"/>
  <c r="P572" i="16"/>
  <c r="O572" i="16"/>
  <c r="N572" i="16"/>
  <c r="D572" i="16" s="1"/>
  <c r="J572" i="16"/>
  <c r="I572" i="16"/>
  <c r="H572" i="16"/>
  <c r="G572" i="16"/>
  <c r="E572" i="16"/>
  <c r="C572" i="16"/>
  <c r="Q571" i="16"/>
  <c r="P571" i="16"/>
  <c r="O571" i="16"/>
  <c r="N571" i="16"/>
  <c r="D571" i="16" s="1"/>
  <c r="J571" i="16"/>
  <c r="I571" i="16"/>
  <c r="H571" i="16"/>
  <c r="G571" i="16"/>
  <c r="E571" i="16"/>
  <c r="C571" i="16"/>
  <c r="Q570" i="16"/>
  <c r="P570" i="16"/>
  <c r="O570" i="16"/>
  <c r="N570" i="16"/>
  <c r="D570" i="16" s="1"/>
  <c r="J570" i="16"/>
  <c r="I570" i="16"/>
  <c r="H570" i="16"/>
  <c r="G570" i="16"/>
  <c r="E570" i="16"/>
  <c r="C570" i="16"/>
  <c r="Q569" i="16"/>
  <c r="P569" i="16"/>
  <c r="O569" i="16"/>
  <c r="N569" i="16"/>
  <c r="D569" i="16" s="1"/>
  <c r="J569" i="16"/>
  <c r="I569" i="16"/>
  <c r="H569" i="16"/>
  <c r="G569" i="16"/>
  <c r="E569" i="16"/>
  <c r="C569" i="16"/>
  <c r="Q568" i="16"/>
  <c r="P568" i="16"/>
  <c r="O568" i="16"/>
  <c r="N568" i="16"/>
  <c r="D568" i="16" s="1"/>
  <c r="J568" i="16"/>
  <c r="I568" i="16"/>
  <c r="H568" i="16"/>
  <c r="G568" i="16"/>
  <c r="E568" i="16"/>
  <c r="C568" i="16"/>
  <c r="Q567" i="16"/>
  <c r="P567" i="16"/>
  <c r="O567" i="16"/>
  <c r="N567" i="16"/>
  <c r="D567" i="16" s="1"/>
  <c r="J567" i="16"/>
  <c r="I567" i="16"/>
  <c r="H567" i="16"/>
  <c r="G567" i="16"/>
  <c r="E567" i="16"/>
  <c r="C567" i="16"/>
  <c r="Q566" i="16"/>
  <c r="P566" i="16"/>
  <c r="O566" i="16"/>
  <c r="N566" i="16"/>
  <c r="D566" i="16" s="1"/>
  <c r="J566" i="16"/>
  <c r="I566" i="16"/>
  <c r="H566" i="16"/>
  <c r="G566" i="16"/>
  <c r="E566" i="16"/>
  <c r="C566" i="16"/>
  <c r="Q565" i="16"/>
  <c r="P565" i="16"/>
  <c r="O565" i="16"/>
  <c r="N565" i="16"/>
  <c r="D565" i="16" s="1"/>
  <c r="J565" i="16"/>
  <c r="I565" i="16"/>
  <c r="H565" i="16"/>
  <c r="G565" i="16"/>
  <c r="E565" i="16"/>
  <c r="C565" i="16"/>
  <c r="Q564" i="16"/>
  <c r="P564" i="16"/>
  <c r="O564" i="16"/>
  <c r="N564" i="16"/>
  <c r="D564" i="16" s="1"/>
  <c r="J564" i="16"/>
  <c r="I564" i="16"/>
  <c r="H564" i="16"/>
  <c r="G564" i="16"/>
  <c r="E564" i="16"/>
  <c r="C564" i="16"/>
  <c r="Q563" i="16"/>
  <c r="P563" i="16"/>
  <c r="O563" i="16"/>
  <c r="N563" i="16"/>
  <c r="D563" i="16" s="1"/>
  <c r="J563" i="16"/>
  <c r="I563" i="16"/>
  <c r="H563" i="16"/>
  <c r="G563" i="16"/>
  <c r="E563" i="16"/>
  <c r="C563" i="16"/>
  <c r="Q562" i="16"/>
  <c r="P562" i="16"/>
  <c r="O562" i="16"/>
  <c r="N562" i="16"/>
  <c r="D562" i="16" s="1"/>
  <c r="J562" i="16"/>
  <c r="I562" i="16"/>
  <c r="H562" i="16"/>
  <c r="G562" i="16"/>
  <c r="E562" i="16"/>
  <c r="C562" i="16"/>
  <c r="Q561" i="16"/>
  <c r="P561" i="16"/>
  <c r="O561" i="16"/>
  <c r="N561" i="16"/>
  <c r="D561" i="16" s="1"/>
  <c r="J561" i="16"/>
  <c r="I561" i="16"/>
  <c r="H561" i="16"/>
  <c r="G561" i="16"/>
  <c r="E561" i="16"/>
  <c r="C561" i="16"/>
  <c r="Q560" i="16"/>
  <c r="P560" i="16"/>
  <c r="O560" i="16"/>
  <c r="N560" i="16"/>
  <c r="D560" i="16" s="1"/>
  <c r="J560" i="16"/>
  <c r="I560" i="16"/>
  <c r="H560" i="16"/>
  <c r="G560" i="16"/>
  <c r="E560" i="16"/>
  <c r="C560" i="16"/>
  <c r="Q559" i="16"/>
  <c r="P559" i="16"/>
  <c r="O559" i="16"/>
  <c r="N559" i="16"/>
  <c r="D559" i="16" s="1"/>
  <c r="J559" i="16"/>
  <c r="I559" i="16"/>
  <c r="H559" i="16"/>
  <c r="G559" i="16"/>
  <c r="E559" i="16"/>
  <c r="C559" i="16"/>
  <c r="Q558" i="16"/>
  <c r="P558" i="16"/>
  <c r="O558" i="16"/>
  <c r="N558" i="16"/>
  <c r="D558" i="16" s="1"/>
  <c r="J558" i="16"/>
  <c r="I558" i="16"/>
  <c r="H558" i="16"/>
  <c r="G558" i="16"/>
  <c r="E558" i="16"/>
  <c r="C558" i="16"/>
  <c r="Q557" i="16"/>
  <c r="P557" i="16"/>
  <c r="O557" i="16"/>
  <c r="N557" i="16"/>
  <c r="D557" i="16" s="1"/>
  <c r="J557" i="16"/>
  <c r="I557" i="16"/>
  <c r="H557" i="16"/>
  <c r="G557" i="16"/>
  <c r="E557" i="16"/>
  <c r="C557" i="16"/>
  <c r="Q556" i="16"/>
  <c r="P556" i="16"/>
  <c r="O556" i="16"/>
  <c r="N556" i="16"/>
  <c r="D556" i="16" s="1"/>
  <c r="J556" i="16"/>
  <c r="I556" i="16"/>
  <c r="H556" i="16"/>
  <c r="G556" i="16"/>
  <c r="E556" i="16"/>
  <c r="C556" i="16"/>
  <c r="Q555" i="16"/>
  <c r="P555" i="16"/>
  <c r="O555" i="16"/>
  <c r="N555" i="16"/>
  <c r="D555" i="16" s="1"/>
  <c r="J555" i="16"/>
  <c r="I555" i="16"/>
  <c r="H555" i="16"/>
  <c r="G555" i="16"/>
  <c r="E555" i="16"/>
  <c r="C555" i="16"/>
  <c r="Q554" i="16"/>
  <c r="P554" i="16"/>
  <c r="O554" i="16"/>
  <c r="N554" i="16"/>
  <c r="D554" i="16" s="1"/>
  <c r="J554" i="16"/>
  <c r="I554" i="16"/>
  <c r="H554" i="16"/>
  <c r="G554" i="16"/>
  <c r="E554" i="16"/>
  <c r="C554" i="16"/>
  <c r="Q553" i="16"/>
  <c r="P553" i="16"/>
  <c r="O553" i="16"/>
  <c r="N553" i="16"/>
  <c r="D553" i="16" s="1"/>
  <c r="J553" i="16"/>
  <c r="I553" i="16"/>
  <c r="H553" i="16"/>
  <c r="G553" i="16"/>
  <c r="E553" i="16"/>
  <c r="C553" i="16"/>
  <c r="Q552" i="16"/>
  <c r="P552" i="16"/>
  <c r="O552" i="16"/>
  <c r="N552" i="16"/>
  <c r="D552" i="16" s="1"/>
  <c r="J552" i="16"/>
  <c r="I552" i="16"/>
  <c r="H552" i="16"/>
  <c r="G552" i="16"/>
  <c r="E552" i="16"/>
  <c r="C552" i="16"/>
  <c r="Q551" i="16"/>
  <c r="P551" i="16"/>
  <c r="O551" i="16"/>
  <c r="N551" i="16"/>
  <c r="D551" i="16" s="1"/>
  <c r="J551" i="16"/>
  <c r="I551" i="16"/>
  <c r="H551" i="16"/>
  <c r="G551" i="16"/>
  <c r="E551" i="16"/>
  <c r="C551" i="16"/>
  <c r="Q550" i="16"/>
  <c r="P550" i="16"/>
  <c r="O550" i="16"/>
  <c r="N550" i="16"/>
  <c r="D550" i="16" s="1"/>
  <c r="J550" i="16"/>
  <c r="I550" i="16"/>
  <c r="H550" i="16"/>
  <c r="G550" i="16"/>
  <c r="E550" i="16"/>
  <c r="C550" i="16"/>
  <c r="Q549" i="16"/>
  <c r="P549" i="16"/>
  <c r="O549" i="16"/>
  <c r="N549" i="16"/>
  <c r="D549" i="16" s="1"/>
  <c r="J549" i="16"/>
  <c r="I549" i="16"/>
  <c r="H549" i="16"/>
  <c r="G549" i="16"/>
  <c r="E549" i="16"/>
  <c r="C549" i="16"/>
  <c r="Q548" i="16"/>
  <c r="P548" i="16"/>
  <c r="O548" i="16"/>
  <c r="N548" i="16"/>
  <c r="D548" i="16" s="1"/>
  <c r="J548" i="16"/>
  <c r="I548" i="16"/>
  <c r="H548" i="16"/>
  <c r="G548" i="16"/>
  <c r="E548" i="16"/>
  <c r="C548" i="16"/>
  <c r="Q547" i="16"/>
  <c r="P547" i="16"/>
  <c r="O547" i="16"/>
  <c r="N547" i="16"/>
  <c r="D547" i="16" s="1"/>
  <c r="J547" i="16"/>
  <c r="I547" i="16"/>
  <c r="H547" i="16"/>
  <c r="G547" i="16"/>
  <c r="E547" i="16"/>
  <c r="C547" i="16"/>
  <c r="Q546" i="16"/>
  <c r="P546" i="16"/>
  <c r="O546" i="16"/>
  <c r="N546" i="16"/>
  <c r="D546" i="16" s="1"/>
  <c r="J546" i="16"/>
  <c r="I546" i="16"/>
  <c r="H546" i="16"/>
  <c r="G546" i="16"/>
  <c r="E546" i="16"/>
  <c r="C546" i="16"/>
  <c r="Q545" i="16"/>
  <c r="P545" i="16"/>
  <c r="O545" i="16"/>
  <c r="N545" i="16"/>
  <c r="D545" i="16" s="1"/>
  <c r="J545" i="16"/>
  <c r="I545" i="16"/>
  <c r="H545" i="16"/>
  <c r="G545" i="16"/>
  <c r="E545" i="16"/>
  <c r="C545" i="16"/>
  <c r="Q544" i="16"/>
  <c r="P544" i="16"/>
  <c r="O544" i="16"/>
  <c r="N544" i="16"/>
  <c r="D544" i="16" s="1"/>
  <c r="J544" i="16"/>
  <c r="I544" i="16"/>
  <c r="H544" i="16"/>
  <c r="G544" i="16"/>
  <c r="E544" i="16"/>
  <c r="C544" i="16"/>
  <c r="Q543" i="16"/>
  <c r="P543" i="16"/>
  <c r="O543" i="16"/>
  <c r="N543" i="16"/>
  <c r="D543" i="16" s="1"/>
  <c r="J543" i="16"/>
  <c r="I543" i="16"/>
  <c r="H543" i="16"/>
  <c r="G543" i="16"/>
  <c r="E543" i="16"/>
  <c r="C543" i="16"/>
  <c r="Q542" i="16"/>
  <c r="P542" i="16"/>
  <c r="O542" i="16"/>
  <c r="N542" i="16"/>
  <c r="D542" i="16" s="1"/>
  <c r="J542" i="16"/>
  <c r="I542" i="16"/>
  <c r="H542" i="16"/>
  <c r="G542" i="16"/>
  <c r="E542" i="16"/>
  <c r="C542" i="16"/>
  <c r="Q541" i="16"/>
  <c r="P541" i="16"/>
  <c r="O541" i="16"/>
  <c r="N541" i="16"/>
  <c r="D541" i="16" s="1"/>
  <c r="J541" i="16"/>
  <c r="I541" i="16"/>
  <c r="H541" i="16"/>
  <c r="G541" i="16"/>
  <c r="E541" i="16"/>
  <c r="C541" i="16"/>
  <c r="Q540" i="16"/>
  <c r="P540" i="16"/>
  <c r="O540" i="16"/>
  <c r="N540" i="16"/>
  <c r="D540" i="16" s="1"/>
  <c r="J540" i="16"/>
  <c r="I540" i="16"/>
  <c r="H540" i="16"/>
  <c r="G540" i="16"/>
  <c r="E540" i="16"/>
  <c r="C540" i="16"/>
  <c r="Q539" i="16"/>
  <c r="P539" i="16"/>
  <c r="O539" i="16"/>
  <c r="N539" i="16"/>
  <c r="D539" i="16" s="1"/>
  <c r="J539" i="16"/>
  <c r="I539" i="16"/>
  <c r="H539" i="16"/>
  <c r="G539" i="16"/>
  <c r="E539" i="16"/>
  <c r="C539" i="16"/>
  <c r="Q538" i="16"/>
  <c r="P538" i="16"/>
  <c r="O538" i="16"/>
  <c r="N538" i="16"/>
  <c r="D538" i="16" s="1"/>
  <c r="J538" i="16"/>
  <c r="I538" i="16"/>
  <c r="H538" i="16"/>
  <c r="G538" i="16"/>
  <c r="E538" i="16"/>
  <c r="C538" i="16"/>
  <c r="Q537" i="16"/>
  <c r="P537" i="16"/>
  <c r="O537" i="16"/>
  <c r="N537" i="16"/>
  <c r="D537" i="16" s="1"/>
  <c r="J537" i="16"/>
  <c r="I537" i="16"/>
  <c r="H537" i="16"/>
  <c r="G537" i="16"/>
  <c r="E537" i="16"/>
  <c r="C537" i="16"/>
  <c r="Q536" i="16"/>
  <c r="P536" i="16"/>
  <c r="O536" i="16"/>
  <c r="N536" i="16"/>
  <c r="D536" i="16" s="1"/>
  <c r="J536" i="16"/>
  <c r="I536" i="16"/>
  <c r="H536" i="16"/>
  <c r="G536" i="16"/>
  <c r="E536" i="16"/>
  <c r="C536" i="16"/>
  <c r="Q535" i="16"/>
  <c r="P535" i="16"/>
  <c r="O535" i="16"/>
  <c r="N535" i="16"/>
  <c r="D535" i="16" s="1"/>
  <c r="J535" i="16"/>
  <c r="I535" i="16"/>
  <c r="H535" i="16"/>
  <c r="G535" i="16"/>
  <c r="E535" i="16"/>
  <c r="C535" i="16"/>
  <c r="Q534" i="16"/>
  <c r="P534" i="16"/>
  <c r="O534" i="16"/>
  <c r="N534" i="16"/>
  <c r="D534" i="16" s="1"/>
  <c r="J534" i="16"/>
  <c r="I534" i="16"/>
  <c r="H534" i="16"/>
  <c r="G534" i="16"/>
  <c r="E534" i="16"/>
  <c r="C534" i="16"/>
  <c r="Q533" i="16"/>
  <c r="P533" i="16"/>
  <c r="O533" i="16"/>
  <c r="N533" i="16"/>
  <c r="D533" i="16" s="1"/>
  <c r="J533" i="16"/>
  <c r="I533" i="16"/>
  <c r="H533" i="16"/>
  <c r="G533" i="16"/>
  <c r="E533" i="16"/>
  <c r="C533" i="16"/>
  <c r="Q532" i="16"/>
  <c r="P532" i="16"/>
  <c r="O532" i="16"/>
  <c r="N532" i="16"/>
  <c r="D532" i="16" s="1"/>
  <c r="J532" i="16"/>
  <c r="I532" i="16"/>
  <c r="H532" i="16"/>
  <c r="G532" i="16"/>
  <c r="E532" i="16"/>
  <c r="C532" i="16"/>
  <c r="Q531" i="16"/>
  <c r="P531" i="16"/>
  <c r="O531" i="16"/>
  <c r="N531" i="16"/>
  <c r="D531" i="16" s="1"/>
  <c r="J531" i="16"/>
  <c r="I531" i="16"/>
  <c r="H531" i="16"/>
  <c r="G531" i="16"/>
  <c r="E531" i="16"/>
  <c r="C531" i="16"/>
  <c r="Q530" i="16"/>
  <c r="P530" i="16"/>
  <c r="O530" i="16"/>
  <c r="N530" i="16"/>
  <c r="D530" i="16" s="1"/>
  <c r="J530" i="16"/>
  <c r="I530" i="16"/>
  <c r="H530" i="16"/>
  <c r="G530" i="16"/>
  <c r="E530" i="16"/>
  <c r="C530" i="16"/>
  <c r="Q529" i="16"/>
  <c r="P529" i="16"/>
  <c r="O529" i="16"/>
  <c r="N529" i="16"/>
  <c r="D529" i="16" s="1"/>
  <c r="J529" i="16"/>
  <c r="I529" i="16"/>
  <c r="H529" i="16"/>
  <c r="G529" i="16"/>
  <c r="E529" i="16"/>
  <c r="C529" i="16"/>
  <c r="Q528" i="16"/>
  <c r="P528" i="16"/>
  <c r="O528" i="16"/>
  <c r="N528" i="16"/>
  <c r="D528" i="16" s="1"/>
  <c r="J528" i="16"/>
  <c r="I528" i="16"/>
  <c r="H528" i="16"/>
  <c r="G528" i="16"/>
  <c r="E528" i="16"/>
  <c r="C528" i="16"/>
  <c r="Q527" i="16"/>
  <c r="P527" i="16"/>
  <c r="O527" i="16"/>
  <c r="N527" i="16"/>
  <c r="D527" i="16" s="1"/>
  <c r="J527" i="16"/>
  <c r="I527" i="16"/>
  <c r="H527" i="16"/>
  <c r="G527" i="16"/>
  <c r="E527" i="16"/>
  <c r="C527" i="16"/>
  <c r="Q526" i="16"/>
  <c r="P526" i="16"/>
  <c r="O526" i="16"/>
  <c r="N526" i="16"/>
  <c r="D526" i="16" s="1"/>
  <c r="J526" i="16"/>
  <c r="I526" i="16"/>
  <c r="H526" i="16"/>
  <c r="G526" i="16"/>
  <c r="E526" i="16"/>
  <c r="C526" i="16"/>
  <c r="Q525" i="16"/>
  <c r="P525" i="16"/>
  <c r="O525" i="16"/>
  <c r="N525" i="16"/>
  <c r="D525" i="16" s="1"/>
  <c r="J525" i="16"/>
  <c r="I525" i="16"/>
  <c r="H525" i="16"/>
  <c r="G525" i="16"/>
  <c r="E525" i="16"/>
  <c r="C525" i="16"/>
  <c r="Q524" i="16"/>
  <c r="P524" i="16"/>
  <c r="O524" i="16"/>
  <c r="N524" i="16"/>
  <c r="D524" i="16" s="1"/>
  <c r="J524" i="16"/>
  <c r="I524" i="16"/>
  <c r="H524" i="16"/>
  <c r="G524" i="16"/>
  <c r="E524" i="16"/>
  <c r="C524" i="16"/>
  <c r="Q523" i="16"/>
  <c r="P523" i="16"/>
  <c r="O523" i="16"/>
  <c r="N523" i="16"/>
  <c r="D523" i="16" s="1"/>
  <c r="J523" i="16"/>
  <c r="I523" i="16"/>
  <c r="H523" i="16"/>
  <c r="G523" i="16"/>
  <c r="E523" i="16"/>
  <c r="C523" i="16"/>
  <c r="Q522" i="16"/>
  <c r="P522" i="16"/>
  <c r="O522" i="16"/>
  <c r="N522" i="16"/>
  <c r="D522" i="16" s="1"/>
  <c r="J522" i="16"/>
  <c r="I522" i="16"/>
  <c r="H522" i="16"/>
  <c r="G522" i="16"/>
  <c r="E522" i="16"/>
  <c r="C522" i="16"/>
  <c r="Q521" i="16"/>
  <c r="P521" i="16"/>
  <c r="O521" i="16"/>
  <c r="N521" i="16"/>
  <c r="D521" i="16" s="1"/>
  <c r="J521" i="16"/>
  <c r="I521" i="16"/>
  <c r="H521" i="16"/>
  <c r="G521" i="16"/>
  <c r="E521" i="16"/>
  <c r="C521" i="16"/>
  <c r="Q520" i="16"/>
  <c r="P520" i="16"/>
  <c r="O520" i="16"/>
  <c r="N520" i="16"/>
  <c r="D520" i="16" s="1"/>
  <c r="J520" i="16"/>
  <c r="I520" i="16"/>
  <c r="H520" i="16"/>
  <c r="G520" i="16"/>
  <c r="E520" i="16"/>
  <c r="C520" i="16"/>
  <c r="Q519" i="16"/>
  <c r="P519" i="16"/>
  <c r="O519" i="16"/>
  <c r="N519" i="16"/>
  <c r="D519" i="16" s="1"/>
  <c r="J519" i="16"/>
  <c r="I519" i="16"/>
  <c r="H519" i="16"/>
  <c r="G519" i="16"/>
  <c r="E519" i="16"/>
  <c r="C519" i="16"/>
  <c r="Q518" i="16"/>
  <c r="P518" i="16"/>
  <c r="O518" i="16"/>
  <c r="N518" i="16"/>
  <c r="D518" i="16" s="1"/>
  <c r="J518" i="16"/>
  <c r="I518" i="16"/>
  <c r="H518" i="16"/>
  <c r="G518" i="16"/>
  <c r="E518" i="16"/>
  <c r="C518" i="16"/>
  <c r="Q517" i="16"/>
  <c r="P517" i="16"/>
  <c r="O517" i="16"/>
  <c r="N517" i="16"/>
  <c r="D517" i="16" s="1"/>
  <c r="J517" i="16"/>
  <c r="I517" i="16"/>
  <c r="H517" i="16"/>
  <c r="G517" i="16"/>
  <c r="E517" i="16"/>
  <c r="C517" i="16"/>
  <c r="Q516" i="16"/>
  <c r="P516" i="16"/>
  <c r="O516" i="16"/>
  <c r="N516" i="16"/>
  <c r="D516" i="16" s="1"/>
  <c r="J516" i="16"/>
  <c r="I516" i="16"/>
  <c r="H516" i="16"/>
  <c r="G516" i="16"/>
  <c r="E516" i="16"/>
  <c r="C516" i="16"/>
  <c r="Q515" i="16"/>
  <c r="P515" i="16"/>
  <c r="O515" i="16"/>
  <c r="N515" i="16"/>
  <c r="D515" i="16" s="1"/>
  <c r="J515" i="16"/>
  <c r="I515" i="16"/>
  <c r="H515" i="16"/>
  <c r="G515" i="16"/>
  <c r="E515" i="16"/>
  <c r="C515" i="16"/>
  <c r="Q514" i="16"/>
  <c r="P514" i="16"/>
  <c r="O514" i="16"/>
  <c r="N514" i="16"/>
  <c r="D514" i="16" s="1"/>
  <c r="J514" i="16"/>
  <c r="I514" i="16"/>
  <c r="H514" i="16"/>
  <c r="G514" i="16"/>
  <c r="E514" i="16"/>
  <c r="C514" i="16"/>
  <c r="Q513" i="16"/>
  <c r="P513" i="16"/>
  <c r="O513" i="16"/>
  <c r="N513" i="16"/>
  <c r="D513" i="16" s="1"/>
  <c r="J513" i="16"/>
  <c r="I513" i="16"/>
  <c r="H513" i="16"/>
  <c r="G513" i="16"/>
  <c r="E513" i="16"/>
  <c r="C513" i="16"/>
  <c r="Q512" i="16"/>
  <c r="P512" i="16"/>
  <c r="O512" i="16"/>
  <c r="N512" i="16"/>
  <c r="D512" i="16" s="1"/>
  <c r="J512" i="16"/>
  <c r="I512" i="16"/>
  <c r="H512" i="16"/>
  <c r="G512" i="16"/>
  <c r="E512" i="16"/>
  <c r="C512" i="16"/>
  <c r="Q511" i="16"/>
  <c r="P511" i="16"/>
  <c r="O511" i="16"/>
  <c r="N511" i="16"/>
  <c r="D511" i="16" s="1"/>
  <c r="J511" i="16"/>
  <c r="I511" i="16"/>
  <c r="H511" i="16"/>
  <c r="G511" i="16"/>
  <c r="E511" i="16"/>
  <c r="C511" i="16"/>
  <c r="Q510" i="16"/>
  <c r="P510" i="16"/>
  <c r="O510" i="16"/>
  <c r="N510" i="16"/>
  <c r="D510" i="16" s="1"/>
  <c r="J510" i="16"/>
  <c r="I510" i="16"/>
  <c r="H510" i="16"/>
  <c r="G510" i="16"/>
  <c r="E510" i="16"/>
  <c r="C510" i="16"/>
  <c r="Q509" i="16"/>
  <c r="P509" i="16"/>
  <c r="O509" i="16"/>
  <c r="N509" i="16"/>
  <c r="D509" i="16" s="1"/>
  <c r="J509" i="16"/>
  <c r="I509" i="16"/>
  <c r="H509" i="16"/>
  <c r="G509" i="16"/>
  <c r="E509" i="16"/>
  <c r="C509" i="16"/>
  <c r="Q508" i="16"/>
  <c r="P508" i="16"/>
  <c r="O508" i="16"/>
  <c r="N508" i="16"/>
  <c r="D508" i="16" s="1"/>
  <c r="J508" i="16"/>
  <c r="I508" i="16"/>
  <c r="H508" i="16"/>
  <c r="G508" i="16"/>
  <c r="E508" i="16"/>
  <c r="C508" i="16"/>
  <c r="Q507" i="16"/>
  <c r="P507" i="16"/>
  <c r="O507" i="16"/>
  <c r="N507" i="16"/>
  <c r="D507" i="16" s="1"/>
  <c r="J507" i="16"/>
  <c r="I507" i="16"/>
  <c r="H507" i="16"/>
  <c r="G507" i="16"/>
  <c r="E507" i="16"/>
  <c r="C507" i="16"/>
  <c r="Q506" i="16"/>
  <c r="P506" i="16"/>
  <c r="O506" i="16"/>
  <c r="N506" i="16"/>
  <c r="D506" i="16" s="1"/>
  <c r="J506" i="16"/>
  <c r="I506" i="16"/>
  <c r="H506" i="16"/>
  <c r="G506" i="16"/>
  <c r="E506" i="16"/>
  <c r="C506" i="16"/>
  <c r="Q505" i="16"/>
  <c r="P505" i="16"/>
  <c r="O505" i="16"/>
  <c r="N505" i="16"/>
  <c r="D505" i="16" s="1"/>
  <c r="J505" i="16"/>
  <c r="I505" i="16"/>
  <c r="H505" i="16"/>
  <c r="G505" i="16"/>
  <c r="E505" i="16"/>
  <c r="C505" i="16"/>
  <c r="Q504" i="16"/>
  <c r="P504" i="16"/>
  <c r="O504" i="16"/>
  <c r="N504" i="16"/>
  <c r="D504" i="16" s="1"/>
  <c r="J504" i="16"/>
  <c r="I504" i="16"/>
  <c r="H504" i="16"/>
  <c r="G504" i="16"/>
  <c r="E504" i="16"/>
  <c r="C504" i="16"/>
  <c r="Q503" i="16"/>
  <c r="P503" i="16"/>
  <c r="O503" i="16"/>
  <c r="N503" i="16"/>
  <c r="D503" i="16" s="1"/>
  <c r="J503" i="16"/>
  <c r="I503" i="16"/>
  <c r="H503" i="16"/>
  <c r="G503" i="16"/>
  <c r="E503" i="16"/>
  <c r="C503" i="16"/>
  <c r="Q502" i="16"/>
  <c r="P502" i="16"/>
  <c r="O502" i="16"/>
  <c r="N502" i="16"/>
  <c r="D502" i="16" s="1"/>
  <c r="J502" i="16"/>
  <c r="I502" i="16"/>
  <c r="H502" i="16"/>
  <c r="G502" i="16"/>
  <c r="E502" i="16"/>
  <c r="C502" i="16"/>
  <c r="Q501" i="16"/>
  <c r="P501" i="16"/>
  <c r="O501" i="16"/>
  <c r="N501" i="16"/>
  <c r="D501" i="16" s="1"/>
  <c r="J501" i="16"/>
  <c r="I501" i="16"/>
  <c r="H501" i="16"/>
  <c r="G501" i="16"/>
  <c r="E501" i="16"/>
  <c r="C501" i="16"/>
  <c r="Q500" i="16"/>
  <c r="P500" i="16"/>
  <c r="O500" i="16"/>
  <c r="N500" i="16"/>
  <c r="D500" i="16" s="1"/>
  <c r="J500" i="16"/>
  <c r="I500" i="16"/>
  <c r="H500" i="16"/>
  <c r="G500" i="16"/>
  <c r="E500" i="16"/>
  <c r="C500" i="16"/>
  <c r="Q499" i="16"/>
  <c r="P499" i="16"/>
  <c r="O499" i="16"/>
  <c r="N499" i="16"/>
  <c r="D499" i="16" s="1"/>
  <c r="J499" i="16"/>
  <c r="I499" i="16"/>
  <c r="H499" i="16"/>
  <c r="G499" i="16"/>
  <c r="E499" i="16"/>
  <c r="C499" i="16"/>
  <c r="Q498" i="16"/>
  <c r="P498" i="16"/>
  <c r="O498" i="16"/>
  <c r="N498" i="16"/>
  <c r="D498" i="16" s="1"/>
  <c r="J498" i="16"/>
  <c r="I498" i="16"/>
  <c r="H498" i="16"/>
  <c r="G498" i="16"/>
  <c r="E498" i="16"/>
  <c r="C498" i="16"/>
  <c r="Q497" i="16"/>
  <c r="P497" i="16"/>
  <c r="O497" i="16"/>
  <c r="N497" i="16"/>
  <c r="D497" i="16" s="1"/>
  <c r="J497" i="16"/>
  <c r="I497" i="16"/>
  <c r="H497" i="16"/>
  <c r="G497" i="16"/>
  <c r="E497" i="16"/>
  <c r="C497" i="16"/>
  <c r="Q496" i="16"/>
  <c r="P496" i="16"/>
  <c r="O496" i="16"/>
  <c r="N496" i="16"/>
  <c r="D496" i="16" s="1"/>
  <c r="J496" i="16"/>
  <c r="I496" i="16"/>
  <c r="H496" i="16"/>
  <c r="G496" i="16"/>
  <c r="E496" i="16"/>
  <c r="C496" i="16"/>
  <c r="Q495" i="16"/>
  <c r="P495" i="16"/>
  <c r="O495" i="16"/>
  <c r="N495" i="16"/>
  <c r="D495" i="16" s="1"/>
  <c r="J495" i="16"/>
  <c r="I495" i="16"/>
  <c r="H495" i="16"/>
  <c r="G495" i="16"/>
  <c r="E495" i="16"/>
  <c r="C495" i="16"/>
  <c r="Q494" i="16"/>
  <c r="P494" i="16"/>
  <c r="O494" i="16"/>
  <c r="N494" i="16"/>
  <c r="D494" i="16" s="1"/>
  <c r="J494" i="16"/>
  <c r="I494" i="16"/>
  <c r="H494" i="16"/>
  <c r="G494" i="16"/>
  <c r="E494" i="16"/>
  <c r="C494" i="16"/>
  <c r="Q493" i="16"/>
  <c r="P493" i="16"/>
  <c r="O493" i="16"/>
  <c r="N493" i="16"/>
  <c r="D493" i="16" s="1"/>
  <c r="J493" i="16"/>
  <c r="I493" i="16"/>
  <c r="H493" i="16"/>
  <c r="G493" i="16"/>
  <c r="E493" i="16"/>
  <c r="C493" i="16"/>
  <c r="Q492" i="16"/>
  <c r="P492" i="16"/>
  <c r="O492" i="16"/>
  <c r="N492" i="16"/>
  <c r="D492" i="16" s="1"/>
  <c r="J492" i="16"/>
  <c r="I492" i="16"/>
  <c r="H492" i="16"/>
  <c r="G492" i="16"/>
  <c r="E492" i="16"/>
  <c r="C492" i="16"/>
  <c r="Q491" i="16"/>
  <c r="P491" i="16"/>
  <c r="O491" i="16"/>
  <c r="N491" i="16"/>
  <c r="D491" i="16" s="1"/>
  <c r="J491" i="16"/>
  <c r="I491" i="16"/>
  <c r="H491" i="16"/>
  <c r="G491" i="16"/>
  <c r="E491" i="16"/>
  <c r="C491" i="16"/>
  <c r="Q490" i="16"/>
  <c r="P490" i="16"/>
  <c r="O490" i="16"/>
  <c r="N490" i="16"/>
  <c r="D490" i="16" s="1"/>
  <c r="J490" i="16"/>
  <c r="I490" i="16"/>
  <c r="H490" i="16"/>
  <c r="G490" i="16"/>
  <c r="E490" i="16"/>
  <c r="C490" i="16"/>
  <c r="Q489" i="16"/>
  <c r="P489" i="16"/>
  <c r="O489" i="16"/>
  <c r="N489" i="16"/>
  <c r="D489" i="16" s="1"/>
  <c r="J489" i="16"/>
  <c r="I489" i="16"/>
  <c r="H489" i="16"/>
  <c r="G489" i="16"/>
  <c r="E489" i="16"/>
  <c r="C489" i="16"/>
  <c r="Q488" i="16"/>
  <c r="P488" i="16"/>
  <c r="O488" i="16"/>
  <c r="N488" i="16"/>
  <c r="D488" i="16" s="1"/>
  <c r="J488" i="16"/>
  <c r="I488" i="16"/>
  <c r="H488" i="16"/>
  <c r="G488" i="16"/>
  <c r="E488" i="16"/>
  <c r="C488" i="16"/>
  <c r="Q487" i="16"/>
  <c r="P487" i="16"/>
  <c r="O487" i="16"/>
  <c r="N487" i="16"/>
  <c r="D487" i="16" s="1"/>
  <c r="J487" i="16"/>
  <c r="I487" i="16"/>
  <c r="H487" i="16"/>
  <c r="G487" i="16"/>
  <c r="E487" i="16"/>
  <c r="C487" i="16"/>
  <c r="Q486" i="16"/>
  <c r="P486" i="16"/>
  <c r="O486" i="16"/>
  <c r="N486" i="16"/>
  <c r="D486" i="16" s="1"/>
  <c r="J486" i="16"/>
  <c r="I486" i="16"/>
  <c r="H486" i="16"/>
  <c r="G486" i="16"/>
  <c r="E486" i="16"/>
  <c r="C486" i="16"/>
  <c r="Q485" i="16"/>
  <c r="P485" i="16"/>
  <c r="O485" i="16"/>
  <c r="N485" i="16"/>
  <c r="D485" i="16" s="1"/>
  <c r="J485" i="16"/>
  <c r="I485" i="16"/>
  <c r="H485" i="16"/>
  <c r="G485" i="16"/>
  <c r="E485" i="16"/>
  <c r="C485" i="16"/>
  <c r="Q484" i="16"/>
  <c r="P484" i="16"/>
  <c r="O484" i="16"/>
  <c r="N484" i="16"/>
  <c r="D484" i="16" s="1"/>
  <c r="J484" i="16"/>
  <c r="I484" i="16"/>
  <c r="H484" i="16"/>
  <c r="G484" i="16"/>
  <c r="E484" i="16"/>
  <c r="C484" i="16"/>
  <c r="Q483" i="16"/>
  <c r="P483" i="16"/>
  <c r="O483" i="16"/>
  <c r="N483" i="16"/>
  <c r="D483" i="16" s="1"/>
  <c r="J483" i="16"/>
  <c r="I483" i="16"/>
  <c r="H483" i="16"/>
  <c r="G483" i="16"/>
  <c r="E483" i="16"/>
  <c r="C483" i="16"/>
  <c r="Q482" i="16"/>
  <c r="P482" i="16"/>
  <c r="O482" i="16"/>
  <c r="N482" i="16"/>
  <c r="D482" i="16" s="1"/>
  <c r="J482" i="16"/>
  <c r="I482" i="16"/>
  <c r="H482" i="16"/>
  <c r="G482" i="16"/>
  <c r="E482" i="16"/>
  <c r="C482" i="16"/>
  <c r="Q481" i="16"/>
  <c r="P481" i="16"/>
  <c r="O481" i="16"/>
  <c r="N481" i="16"/>
  <c r="D481" i="16" s="1"/>
  <c r="J481" i="16"/>
  <c r="I481" i="16"/>
  <c r="H481" i="16"/>
  <c r="G481" i="16"/>
  <c r="E481" i="16"/>
  <c r="C481" i="16"/>
  <c r="Q480" i="16"/>
  <c r="P480" i="16"/>
  <c r="O480" i="16"/>
  <c r="N480" i="16"/>
  <c r="D480" i="16" s="1"/>
  <c r="J480" i="16"/>
  <c r="I480" i="16"/>
  <c r="H480" i="16"/>
  <c r="G480" i="16"/>
  <c r="E480" i="16"/>
  <c r="C480" i="16"/>
  <c r="Q479" i="16"/>
  <c r="P479" i="16"/>
  <c r="O479" i="16"/>
  <c r="N479" i="16"/>
  <c r="D479" i="16" s="1"/>
  <c r="J479" i="16"/>
  <c r="I479" i="16"/>
  <c r="H479" i="16"/>
  <c r="G479" i="16"/>
  <c r="E479" i="16"/>
  <c r="C479" i="16"/>
  <c r="Q478" i="16"/>
  <c r="P478" i="16"/>
  <c r="O478" i="16"/>
  <c r="N478" i="16"/>
  <c r="D478" i="16" s="1"/>
  <c r="J478" i="16"/>
  <c r="I478" i="16"/>
  <c r="H478" i="16"/>
  <c r="G478" i="16"/>
  <c r="E478" i="16"/>
  <c r="C478" i="16"/>
  <c r="Q477" i="16"/>
  <c r="P477" i="16"/>
  <c r="O477" i="16"/>
  <c r="N477" i="16"/>
  <c r="D477" i="16" s="1"/>
  <c r="J477" i="16"/>
  <c r="I477" i="16"/>
  <c r="H477" i="16"/>
  <c r="G477" i="16"/>
  <c r="E477" i="16"/>
  <c r="C477" i="16"/>
  <c r="Q476" i="16"/>
  <c r="P476" i="16"/>
  <c r="O476" i="16"/>
  <c r="N476" i="16"/>
  <c r="D476" i="16" s="1"/>
  <c r="J476" i="16"/>
  <c r="I476" i="16"/>
  <c r="H476" i="16"/>
  <c r="G476" i="16"/>
  <c r="E476" i="16"/>
  <c r="C476" i="16"/>
  <c r="Q475" i="16"/>
  <c r="P475" i="16"/>
  <c r="O475" i="16"/>
  <c r="N475" i="16"/>
  <c r="D475" i="16" s="1"/>
  <c r="J475" i="16"/>
  <c r="I475" i="16"/>
  <c r="H475" i="16"/>
  <c r="G475" i="16"/>
  <c r="E475" i="16"/>
  <c r="C475" i="16"/>
  <c r="Q474" i="16"/>
  <c r="P474" i="16"/>
  <c r="O474" i="16"/>
  <c r="N474" i="16"/>
  <c r="D474" i="16" s="1"/>
  <c r="J474" i="16"/>
  <c r="I474" i="16"/>
  <c r="H474" i="16"/>
  <c r="G474" i="16"/>
  <c r="E474" i="16"/>
  <c r="C474" i="16"/>
  <c r="Q473" i="16"/>
  <c r="P473" i="16"/>
  <c r="O473" i="16"/>
  <c r="N473" i="16"/>
  <c r="D473" i="16" s="1"/>
  <c r="J473" i="16"/>
  <c r="I473" i="16"/>
  <c r="H473" i="16"/>
  <c r="G473" i="16"/>
  <c r="E473" i="16"/>
  <c r="C473" i="16"/>
  <c r="Q472" i="16"/>
  <c r="P472" i="16"/>
  <c r="O472" i="16"/>
  <c r="N472" i="16"/>
  <c r="D472" i="16" s="1"/>
  <c r="J472" i="16"/>
  <c r="I472" i="16"/>
  <c r="H472" i="16"/>
  <c r="G472" i="16"/>
  <c r="E472" i="16"/>
  <c r="C472" i="16"/>
  <c r="Q471" i="16"/>
  <c r="P471" i="16"/>
  <c r="O471" i="16"/>
  <c r="N471" i="16"/>
  <c r="D471" i="16" s="1"/>
  <c r="J471" i="16"/>
  <c r="I471" i="16"/>
  <c r="H471" i="16"/>
  <c r="G471" i="16"/>
  <c r="E471" i="16"/>
  <c r="C471" i="16"/>
  <c r="Q470" i="16"/>
  <c r="P470" i="16"/>
  <c r="O470" i="16"/>
  <c r="N470" i="16"/>
  <c r="D470" i="16" s="1"/>
  <c r="J470" i="16"/>
  <c r="I470" i="16"/>
  <c r="H470" i="16"/>
  <c r="G470" i="16"/>
  <c r="E470" i="16"/>
  <c r="C470" i="16"/>
  <c r="Q469" i="16"/>
  <c r="P469" i="16"/>
  <c r="O469" i="16"/>
  <c r="N469" i="16"/>
  <c r="D469" i="16" s="1"/>
  <c r="J469" i="16"/>
  <c r="I469" i="16"/>
  <c r="H469" i="16"/>
  <c r="G469" i="16"/>
  <c r="E469" i="16"/>
  <c r="C469" i="16"/>
  <c r="Q468" i="16"/>
  <c r="P468" i="16"/>
  <c r="O468" i="16"/>
  <c r="N468" i="16"/>
  <c r="D468" i="16" s="1"/>
  <c r="J468" i="16"/>
  <c r="I468" i="16"/>
  <c r="H468" i="16"/>
  <c r="G468" i="16"/>
  <c r="E468" i="16"/>
  <c r="C468" i="16"/>
  <c r="Q467" i="16"/>
  <c r="P467" i="16"/>
  <c r="O467" i="16"/>
  <c r="N467" i="16"/>
  <c r="D467" i="16" s="1"/>
  <c r="J467" i="16"/>
  <c r="I467" i="16"/>
  <c r="H467" i="16"/>
  <c r="G467" i="16"/>
  <c r="E467" i="16"/>
  <c r="C467" i="16"/>
  <c r="Q466" i="16"/>
  <c r="P466" i="16"/>
  <c r="O466" i="16"/>
  <c r="N466" i="16"/>
  <c r="D466" i="16" s="1"/>
  <c r="J466" i="16"/>
  <c r="I466" i="16"/>
  <c r="H466" i="16"/>
  <c r="G466" i="16"/>
  <c r="E466" i="16"/>
  <c r="C466" i="16"/>
  <c r="Q465" i="16"/>
  <c r="P465" i="16"/>
  <c r="O465" i="16"/>
  <c r="N465" i="16"/>
  <c r="D465" i="16" s="1"/>
  <c r="J465" i="16"/>
  <c r="I465" i="16"/>
  <c r="H465" i="16"/>
  <c r="G465" i="16"/>
  <c r="E465" i="16"/>
  <c r="C465" i="16"/>
  <c r="Q464" i="16"/>
  <c r="P464" i="16"/>
  <c r="O464" i="16"/>
  <c r="N464" i="16"/>
  <c r="D464" i="16" s="1"/>
  <c r="J464" i="16"/>
  <c r="I464" i="16"/>
  <c r="H464" i="16"/>
  <c r="G464" i="16"/>
  <c r="E464" i="16"/>
  <c r="C464" i="16"/>
  <c r="Q463" i="16"/>
  <c r="P463" i="16"/>
  <c r="O463" i="16"/>
  <c r="N463" i="16"/>
  <c r="D463" i="16" s="1"/>
  <c r="J463" i="16"/>
  <c r="I463" i="16"/>
  <c r="H463" i="16"/>
  <c r="G463" i="16"/>
  <c r="E463" i="16"/>
  <c r="C463" i="16"/>
  <c r="Q462" i="16"/>
  <c r="P462" i="16"/>
  <c r="O462" i="16"/>
  <c r="N462" i="16"/>
  <c r="D462" i="16" s="1"/>
  <c r="J462" i="16"/>
  <c r="I462" i="16"/>
  <c r="H462" i="16"/>
  <c r="G462" i="16"/>
  <c r="E462" i="16"/>
  <c r="C462" i="16"/>
  <c r="Q461" i="16"/>
  <c r="P461" i="16"/>
  <c r="O461" i="16"/>
  <c r="N461" i="16"/>
  <c r="D461" i="16" s="1"/>
  <c r="J461" i="16"/>
  <c r="I461" i="16"/>
  <c r="H461" i="16"/>
  <c r="G461" i="16"/>
  <c r="E461" i="16"/>
  <c r="C461" i="16"/>
  <c r="Q460" i="16"/>
  <c r="P460" i="16"/>
  <c r="O460" i="16"/>
  <c r="N460" i="16"/>
  <c r="D460" i="16" s="1"/>
  <c r="J460" i="16"/>
  <c r="I460" i="16"/>
  <c r="H460" i="16"/>
  <c r="G460" i="16"/>
  <c r="E460" i="16"/>
  <c r="C460" i="16"/>
  <c r="Q459" i="16"/>
  <c r="P459" i="16"/>
  <c r="O459" i="16"/>
  <c r="N459" i="16"/>
  <c r="D459" i="16" s="1"/>
  <c r="J459" i="16"/>
  <c r="I459" i="16"/>
  <c r="H459" i="16"/>
  <c r="G459" i="16"/>
  <c r="E459" i="16"/>
  <c r="C459" i="16"/>
  <c r="Q458" i="16"/>
  <c r="P458" i="16"/>
  <c r="O458" i="16"/>
  <c r="N458" i="16"/>
  <c r="D458" i="16" s="1"/>
  <c r="J458" i="16"/>
  <c r="I458" i="16"/>
  <c r="H458" i="16"/>
  <c r="G458" i="16"/>
  <c r="E458" i="16"/>
  <c r="C458" i="16"/>
  <c r="Q457" i="16"/>
  <c r="P457" i="16"/>
  <c r="O457" i="16"/>
  <c r="N457" i="16"/>
  <c r="D457" i="16" s="1"/>
  <c r="J457" i="16"/>
  <c r="I457" i="16"/>
  <c r="H457" i="16"/>
  <c r="G457" i="16"/>
  <c r="E457" i="16"/>
  <c r="C457" i="16"/>
  <c r="Q456" i="16"/>
  <c r="P456" i="16"/>
  <c r="O456" i="16"/>
  <c r="N456" i="16"/>
  <c r="D456" i="16" s="1"/>
  <c r="J456" i="16"/>
  <c r="I456" i="16"/>
  <c r="H456" i="16"/>
  <c r="G456" i="16"/>
  <c r="E456" i="16"/>
  <c r="C456" i="16"/>
  <c r="Q455" i="16"/>
  <c r="P455" i="16"/>
  <c r="O455" i="16"/>
  <c r="N455" i="16"/>
  <c r="D455" i="16" s="1"/>
  <c r="J455" i="16"/>
  <c r="I455" i="16"/>
  <c r="H455" i="16"/>
  <c r="G455" i="16"/>
  <c r="E455" i="16"/>
  <c r="C455" i="16"/>
  <c r="Q454" i="16"/>
  <c r="P454" i="16"/>
  <c r="O454" i="16"/>
  <c r="N454" i="16"/>
  <c r="D454" i="16" s="1"/>
  <c r="J454" i="16"/>
  <c r="I454" i="16"/>
  <c r="H454" i="16"/>
  <c r="G454" i="16"/>
  <c r="E454" i="16"/>
  <c r="C454" i="16"/>
  <c r="Q453" i="16"/>
  <c r="P453" i="16"/>
  <c r="O453" i="16"/>
  <c r="N453" i="16"/>
  <c r="D453" i="16" s="1"/>
  <c r="J453" i="16"/>
  <c r="I453" i="16"/>
  <c r="H453" i="16"/>
  <c r="G453" i="16"/>
  <c r="E453" i="16"/>
  <c r="C453" i="16"/>
  <c r="Q452" i="16"/>
  <c r="P452" i="16"/>
  <c r="O452" i="16"/>
  <c r="N452" i="16"/>
  <c r="D452" i="16" s="1"/>
  <c r="J452" i="16"/>
  <c r="I452" i="16"/>
  <c r="H452" i="16"/>
  <c r="G452" i="16"/>
  <c r="E452" i="16"/>
  <c r="C452" i="16"/>
  <c r="Q451" i="16"/>
  <c r="P451" i="16"/>
  <c r="O451" i="16"/>
  <c r="N451" i="16"/>
  <c r="D451" i="16" s="1"/>
  <c r="J451" i="16"/>
  <c r="I451" i="16"/>
  <c r="H451" i="16"/>
  <c r="G451" i="16"/>
  <c r="E451" i="16"/>
  <c r="C451" i="16"/>
  <c r="Q450" i="16"/>
  <c r="P450" i="16"/>
  <c r="O450" i="16"/>
  <c r="N450" i="16"/>
  <c r="D450" i="16" s="1"/>
  <c r="J450" i="16"/>
  <c r="I450" i="16"/>
  <c r="H450" i="16"/>
  <c r="G450" i="16"/>
  <c r="E450" i="16"/>
  <c r="C450" i="16"/>
  <c r="Q449" i="16"/>
  <c r="P449" i="16"/>
  <c r="O449" i="16"/>
  <c r="N449" i="16"/>
  <c r="D449" i="16" s="1"/>
  <c r="J449" i="16"/>
  <c r="I449" i="16"/>
  <c r="H449" i="16"/>
  <c r="G449" i="16"/>
  <c r="E449" i="16"/>
  <c r="C449" i="16"/>
  <c r="Q448" i="16"/>
  <c r="P448" i="16"/>
  <c r="O448" i="16"/>
  <c r="N448" i="16"/>
  <c r="D448" i="16" s="1"/>
  <c r="J448" i="16"/>
  <c r="I448" i="16"/>
  <c r="H448" i="16"/>
  <c r="G448" i="16"/>
  <c r="E448" i="16"/>
  <c r="C448" i="16"/>
  <c r="Q447" i="16"/>
  <c r="P447" i="16"/>
  <c r="O447" i="16"/>
  <c r="N447" i="16"/>
  <c r="D447" i="16" s="1"/>
  <c r="J447" i="16"/>
  <c r="I447" i="16"/>
  <c r="H447" i="16"/>
  <c r="G447" i="16"/>
  <c r="E447" i="16"/>
  <c r="C447" i="16"/>
  <c r="Q446" i="16"/>
  <c r="P446" i="16"/>
  <c r="O446" i="16"/>
  <c r="N446" i="16"/>
  <c r="D446" i="16" s="1"/>
  <c r="J446" i="16"/>
  <c r="I446" i="16"/>
  <c r="H446" i="16"/>
  <c r="G446" i="16"/>
  <c r="E446" i="16"/>
  <c r="C446" i="16"/>
  <c r="Q445" i="16"/>
  <c r="P445" i="16"/>
  <c r="O445" i="16"/>
  <c r="N445" i="16"/>
  <c r="D445" i="16" s="1"/>
  <c r="J445" i="16"/>
  <c r="I445" i="16"/>
  <c r="H445" i="16"/>
  <c r="G445" i="16"/>
  <c r="E445" i="16"/>
  <c r="C445" i="16"/>
  <c r="Q444" i="16"/>
  <c r="P444" i="16"/>
  <c r="O444" i="16"/>
  <c r="N444" i="16"/>
  <c r="D444" i="16" s="1"/>
  <c r="J444" i="16"/>
  <c r="I444" i="16"/>
  <c r="H444" i="16"/>
  <c r="G444" i="16"/>
  <c r="E444" i="16"/>
  <c r="C444" i="16"/>
  <c r="Q443" i="16"/>
  <c r="P443" i="16"/>
  <c r="O443" i="16"/>
  <c r="N443" i="16"/>
  <c r="D443" i="16" s="1"/>
  <c r="J443" i="16"/>
  <c r="I443" i="16"/>
  <c r="H443" i="16"/>
  <c r="G443" i="16"/>
  <c r="E443" i="16"/>
  <c r="C443" i="16"/>
  <c r="Q442" i="16"/>
  <c r="P442" i="16"/>
  <c r="O442" i="16"/>
  <c r="N442" i="16"/>
  <c r="D442" i="16" s="1"/>
  <c r="J442" i="16"/>
  <c r="I442" i="16"/>
  <c r="H442" i="16"/>
  <c r="G442" i="16"/>
  <c r="E442" i="16"/>
  <c r="C442" i="16"/>
  <c r="Q441" i="16"/>
  <c r="P441" i="16"/>
  <c r="O441" i="16"/>
  <c r="N441" i="16"/>
  <c r="D441" i="16" s="1"/>
  <c r="J441" i="16"/>
  <c r="I441" i="16"/>
  <c r="H441" i="16"/>
  <c r="G441" i="16"/>
  <c r="E441" i="16"/>
  <c r="C441" i="16"/>
  <c r="Q440" i="16"/>
  <c r="P440" i="16"/>
  <c r="O440" i="16"/>
  <c r="N440" i="16"/>
  <c r="D440" i="16" s="1"/>
  <c r="J440" i="16"/>
  <c r="I440" i="16"/>
  <c r="H440" i="16"/>
  <c r="G440" i="16"/>
  <c r="E440" i="16"/>
  <c r="C440" i="16"/>
  <c r="Q439" i="16"/>
  <c r="P439" i="16"/>
  <c r="O439" i="16"/>
  <c r="N439" i="16"/>
  <c r="D439" i="16" s="1"/>
  <c r="J439" i="16"/>
  <c r="I439" i="16"/>
  <c r="H439" i="16"/>
  <c r="G439" i="16"/>
  <c r="E439" i="16"/>
  <c r="C439" i="16"/>
  <c r="Q438" i="16"/>
  <c r="P438" i="16"/>
  <c r="O438" i="16"/>
  <c r="N438" i="16"/>
  <c r="D438" i="16" s="1"/>
  <c r="J438" i="16"/>
  <c r="I438" i="16"/>
  <c r="H438" i="16"/>
  <c r="G438" i="16"/>
  <c r="E438" i="16"/>
  <c r="C438" i="16"/>
  <c r="Q437" i="16"/>
  <c r="P437" i="16"/>
  <c r="O437" i="16"/>
  <c r="N437" i="16"/>
  <c r="D437" i="16" s="1"/>
  <c r="J437" i="16"/>
  <c r="I437" i="16"/>
  <c r="H437" i="16"/>
  <c r="G437" i="16"/>
  <c r="E437" i="16"/>
  <c r="C437" i="16"/>
  <c r="Q436" i="16"/>
  <c r="P436" i="16"/>
  <c r="O436" i="16"/>
  <c r="N436" i="16"/>
  <c r="D436" i="16" s="1"/>
  <c r="J436" i="16"/>
  <c r="I436" i="16"/>
  <c r="H436" i="16"/>
  <c r="G436" i="16"/>
  <c r="E436" i="16"/>
  <c r="C436" i="16"/>
  <c r="Q435" i="16"/>
  <c r="P435" i="16"/>
  <c r="O435" i="16"/>
  <c r="N435" i="16"/>
  <c r="D435" i="16" s="1"/>
  <c r="J435" i="16"/>
  <c r="I435" i="16"/>
  <c r="H435" i="16"/>
  <c r="G435" i="16"/>
  <c r="E435" i="16"/>
  <c r="C435" i="16"/>
  <c r="Q434" i="16"/>
  <c r="P434" i="16"/>
  <c r="O434" i="16"/>
  <c r="N434" i="16"/>
  <c r="D434" i="16" s="1"/>
  <c r="J434" i="16"/>
  <c r="I434" i="16"/>
  <c r="H434" i="16"/>
  <c r="G434" i="16"/>
  <c r="E434" i="16"/>
  <c r="C434" i="16"/>
  <c r="Q433" i="16"/>
  <c r="P433" i="16"/>
  <c r="O433" i="16"/>
  <c r="N433" i="16"/>
  <c r="D433" i="16" s="1"/>
  <c r="J433" i="16"/>
  <c r="I433" i="16"/>
  <c r="H433" i="16"/>
  <c r="G433" i="16"/>
  <c r="E433" i="16"/>
  <c r="C433" i="16"/>
  <c r="Q432" i="16"/>
  <c r="P432" i="16"/>
  <c r="O432" i="16"/>
  <c r="N432" i="16"/>
  <c r="D432" i="16" s="1"/>
  <c r="J432" i="16"/>
  <c r="I432" i="16"/>
  <c r="H432" i="16"/>
  <c r="G432" i="16"/>
  <c r="E432" i="16"/>
  <c r="C432" i="16"/>
  <c r="Q431" i="16"/>
  <c r="P431" i="16"/>
  <c r="O431" i="16"/>
  <c r="N431" i="16"/>
  <c r="D431" i="16" s="1"/>
  <c r="J431" i="16"/>
  <c r="I431" i="16"/>
  <c r="H431" i="16"/>
  <c r="G431" i="16"/>
  <c r="E431" i="16"/>
  <c r="C431" i="16"/>
  <c r="Q430" i="16"/>
  <c r="P430" i="16"/>
  <c r="O430" i="16"/>
  <c r="N430" i="16"/>
  <c r="D430" i="16" s="1"/>
  <c r="J430" i="16"/>
  <c r="I430" i="16"/>
  <c r="H430" i="16"/>
  <c r="G430" i="16"/>
  <c r="E430" i="16"/>
  <c r="C430" i="16"/>
  <c r="Q429" i="16"/>
  <c r="P429" i="16"/>
  <c r="O429" i="16"/>
  <c r="N429" i="16"/>
  <c r="D429" i="16" s="1"/>
  <c r="J429" i="16"/>
  <c r="I429" i="16"/>
  <c r="H429" i="16"/>
  <c r="G429" i="16"/>
  <c r="E429" i="16"/>
  <c r="C429" i="16"/>
  <c r="Q428" i="16"/>
  <c r="P428" i="16"/>
  <c r="O428" i="16"/>
  <c r="N428" i="16"/>
  <c r="D428" i="16" s="1"/>
  <c r="J428" i="16"/>
  <c r="I428" i="16"/>
  <c r="H428" i="16"/>
  <c r="G428" i="16"/>
  <c r="E428" i="16"/>
  <c r="C428" i="16"/>
  <c r="Q427" i="16"/>
  <c r="P427" i="16"/>
  <c r="O427" i="16"/>
  <c r="N427" i="16"/>
  <c r="D427" i="16" s="1"/>
  <c r="J427" i="16"/>
  <c r="I427" i="16"/>
  <c r="H427" i="16"/>
  <c r="G427" i="16"/>
  <c r="E427" i="16"/>
  <c r="C427" i="16"/>
  <c r="Q426" i="16"/>
  <c r="P426" i="16"/>
  <c r="O426" i="16"/>
  <c r="N426" i="16"/>
  <c r="D426" i="16" s="1"/>
  <c r="J426" i="16"/>
  <c r="I426" i="16"/>
  <c r="H426" i="16"/>
  <c r="G426" i="16"/>
  <c r="E426" i="16"/>
  <c r="C426" i="16"/>
  <c r="Q425" i="16"/>
  <c r="P425" i="16"/>
  <c r="O425" i="16"/>
  <c r="N425" i="16"/>
  <c r="D425" i="16" s="1"/>
  <c r="J425" i="16"/>
  <c r="I425" i="16"/>
  <c r="H425" i="16"/>
  <c r="G425" i="16"/>
  <c r="E425" i="16"/>
  <c r="C425" i="16"/>
  <c r="Q424" i="16"/>
  <c r="P424" i="16"/>
  <c r="O424" i="16"/>
  <c r="N424" i="16"/>
  <c r="D424" i="16" s="1"/>
  <c r="J424" i="16"/>
  <c r="I424" i="16"/>
  <c r="H424" i="16"/>
  <c r="G424" i="16"/>
  <c r="E424" i="16"/>
  <c r="C424" i="16"/>
  <c r="Q423" i="16"/>
  <c r="P423" i="16"/>
  <c r="O423" i="16"/>
  <c r="N423" i="16"/>
  <c r="D423" i="16" s="1"/>
  <c r="J423" i="16"/>
  <c r="I423" i="16"/>
  <c r="H423" i="16"/>
  <c r="G423" i="16"/>
  <c r="E423" i="16"/>
  <c r="C423" i="16"/>
  <c r="Q422" i="16"/>
  <c r="P422" i="16"/>
  <c r="O422" i="16"/>
  <c r="N422" i="16"/>
  <c r="D422" i="16" s="1"/>
  <c r="J422" i="16"/>
  <c r="I422" i="16"/>
  <c r="H422" i="16"/>
  <c r="G422" i="16"/>
  <c r="E422" i="16"/>
  <c r="C422" i="16"/>
  <c r="Q421" i="16"/>
  <c r="P421" i="16"/>
  <c r="O421" i="16"/>
  <c r="N421" i="16"/>
  <c r="D421" i="16" s="1"/>
  <c r="J421" i="16"/>
  <c r="I421" i="16"/>
  <c r="H421" i="16"/>
  <c r="G421" i="16"/>
  <c r="E421" i="16"/>
  <c r="C421" i="16"/>
  <c r="Q420" i="16"/>
  <c r="P420" i="16"/>
  <c r="O420" i="16"/>
  <c r="N420" i="16"/>
  <c r="D420" i="16" s="1"/>
  <c r="J420" i="16"/>
  <c r="I420" i="16"/>
  <c r="H420" i="16"/>
  <c r="G420" i="16"/>
  <c r="E420" i="16"/>
  <c r="C420" i="16"/>
  <c r="Q419" i="16"/>
  <c r="P419" i="16"/>
  <c r="O419" i="16"/>
  <c r="N419" i="16"/>
  <c r="D419" i="16" s="1"/>
  <c r="J419" i="16"/>
  <c r="I419" i="16"/>
  <c r="H419" i="16"/>
  <c r="G419" i="16"/>
  <c r="E419" i="16"/>
  <c r="C419" i="16"/>
  <c r="Q418" i="16"/>
  <c r="P418" i="16"/>
  <c r="O418" i="16"/>
  <c r="N418" i="16"/>
  <c r="D418" i="16" s="1"/>
  <c r="J418" i="16"/>
  <c r="I418" i="16"/>
  <c r="H418" i="16"/>
  <c r="G418" i="16"/>
  <c r="E418" i="16"/>
  <c r="C418" i="16"/>
  <c r="Q417" i="16"/>
  <c r="P417" i="16"/>
  <c r="O417" i="16"/>
  <c r="N417" i="16"/>
  <c r="D417" i="16" s="1"/>
  <c r="J417" i="16"/>
  <c r="I417" i="16"/>
  <c r="H417" i="16"/>
  <c r="G417" i="16"/>
  <c r="E417" i="16"/>
  <c r="C417" i="16"/>
  <c r="Q416" i="16"/>
  <c r="P416" i="16"/>
  <c r="O416" i="16"/>
  <c r="N416" i="16"/>
  <c r="D416" i="16" s="1"/>
  <c r="J416" i="16"/>
  <c r="I416" i="16"/>
  <c r="H416" i="16"/>
  <c r="G416" i="16"/>
  <c r="E416" i="16"/>
  <c r="C416" i="16"/>
  <c r="Q415" i="16"/>
  <c r="P415" i="16"/>
  <c r="O415" i="16"/>
  <c r="N415" i="16"/>
  <c r="D415" i="16" s="1"/>
  <c r="J415" i="16"/>
  <c r="I415" i="16"/>
  <c r="H415" i="16"/>
  <c r="G415" i="16"/>
  <c r="E415" i="16"/>
  <c r="C415" i="16"/>
  <c r="Q414" i="16"/>
  <c r="P414" i="16"/>
  <c r="O414" i="16"/>
  <c r="N414" i="16"/>
  <c r="D414" i="16" s="1"/>
  <c r="J414" i="16"/>
  <c r="I414" i="16"/>
  <c r="H414" i="16"/>
  <c r="G414" i="16"/>
  <c r="E414" i="16"/>
  <c r="C414" i="16"/>
  <c r="Q413" i="16"/>
  <c r="P413" i="16"/>
  <c r="O413" i="16"/>
  <c r="N413" i="16"/>
  <c r="D413" i="16" s="1"/>
  <c r="J413" i="16"/>
  <c r="I413" i="16"/>
  <c r="H413" i="16"/>
  <c r="G413" i="16"/>
  <c r="E413" i="16"/>
  <c r="C413" i="16"/>
  <c r="Q412" i="16"/>
  <c r="P412" i="16"/>
  <c r="O412" i="16"/>
  <c r="N412" i="16"/>
  <c r="D412" i="16" s="1"/>
  <c r="J412" i="16"/>
  <c r="I412" i="16"/>
  <c r="H412" i="16"/>
  <c r="G412" i="16"/>
  <c r="E412" i="16"/>
  <c r="C412" i="16"/>
  <c r="Q411" i="16"/>
  <c r="P411" i="16"/>
  <c r="O411" i="16"/>
  <c r="N411" i="16"/>
  <c r="D411" i="16" s="1"/>
  <c r="J411" i="16"/>
  <c r="I411" i="16"/>
  <c r="H411" i="16"/>
  <c r="G411" i="16"/>
  <c r="E411" i="16"/>
  <c r="C411" i="16"/>
  <c r="Q410" i="16"/>
  <c r="P410" i="16"/>
  <c r="O410" i="16"/>
  <c r="N410" i="16"/>
  <c r="D410" i="16" s="1"/>
  <c r="J410" i="16"/>
  <c r="I410" i="16"/>
  <c r="H410" i="16"/>
  <c r="G410" i="16"/>
  <c r="E410" i="16"/>
  <c r="C410" i="16"/>
  <c r="Q409" i="16"/>
  <c r="P409" i="16"/>
  <c r="O409" i="16"/>
  <c r="N409" i="16"/>
  <c r="D409" i="16" s="1"/>
  <c r="J409" i="16"/>
  <c r="I409" i="16"/>
  <c r="H409" i="16"/>
  <c r="G409" i="16"/>
  <c r="E409" i="16"/>
  <c r="C409" i="16"/>
  <c r="Q408" i="16"/>
  <c r="P408" i="16"/>
  <c r="O408" i="16"/>
  <c r="N408" i="16"/>
  <c r="D408" i="16" s="1"/>
  <c r="J408" i="16"/>
  <c r="I408" i="16"/>
  <c r="H408" i="16"/>
  <c r="G408" i="16"/>
  <c r="E408" i="16"/>
  <c r="C408" i="16"/>
  <c r="Q407" i="16"/>
  <c r="P407" i="16"/>
  <c r="O407" i="16"/>
  <c r="N407" i="16"/>
  <c r="D407" i="16" s="1"/>
  <c r="J407" i="16"/>
  <c r="I407" i="16"/>
  <c r="H407" i="16"/>
  <c r="G407" i="16"/>
  <c r="E407" i="16"/>
  <c r="C407" i="16"/>
  <c r="Q406" i="16"/>
  <c r="P406" i="16"/>
  <c r="O406" i="16"/>
  <c r="N406" i="16"/>
  <c r="D406" i="16" s="1"/>
  <c r="J406" i="16"/>
  <c r="I406" i="16"/>
  <c r="H406" i="16"/>
  <c r="G406" i="16"/>
  <c r="E406" i="16"/>
  <c r="C406" i="16"/>
  <c r="Q405" i="16"/>
  <c r="P405" i="16"/>
  <c r="O405" i="16"/>
  <c r="N405" i="16"/>
  <c r="D405" i="16" s="1"/>
  <c r="J405" i="16"/>
  <c r="I405" i="16"/>
  <c r="H405" i="16"/>
  <c r="G405" i="16"/>
  <c r="E405" i="16"/>
  <c r="C405" i="16"/>
  <c r="Q404" i="16"/>
  <c r="P404" i="16"/>
  <c r="O404" i="16"/>
  <c r="N404" i="16"/>
  <c r="D404" i="16" s="1"/>
  <c r="J404" i="16"/>
  <c r="I404" i="16"/>
  <c r="H404" i="16"/>
  <c r="G404" i="16"/>
  <c r="E404" i="16"/>
  <c r="C404" i="16"/>
  <c r="Q403" i="16"/>
  <c r="P403" i="16"/>
  <c r="O403" i="16"/>
  <c r="N403" i="16"/>
  <c r="D403" i="16" s="1"/>
  <c r="J403" i="16"/>
  <c r="I403" i="16"/>
  <c r="H403" i="16"/>
  <c r="G403" i="16"/>
  <c r="E403" i="16"/>
  <c r="C403" i="16"/>
  <c r="Q402" i="16"/>
  <c r="P402" i="16"/>
  <c r="O402" i="16"/>
  <c r="N402" i="16"/>
  <c r="D402" i="16" s="1"/>
  <c r="J402" i="16"/>
  <c r="I402" i="16"/>
  <c r="H402" i="16"/>
  <c r="G402" i="16"/>
  <c r="E402" i="16"/>
  <c r="C402" i="16"/>
  <c r="Q401" i="16"/>
  <c r="P401" i="16"/>
  <c r="O401" i="16"/>
  <c r="N401" i="16"/>
  <c r="D401" i="16" s="1"/>
  <c r="J401" i="16"/>
  <c r="I401" i="16"/>
  <c r="H401" i="16"/>
  <c r="G401" i="16"/>
  <c r="E401" i="16"/>
  <c r="C401" i="16"/>
  <c r="Q400" i="16"/>
  <c r="P400" i="16"/>
  <c r="O400" i="16"/>
  <c r="N400" i="16"/>
  <c r="D400" i="16" s="1"/>
  <c r="J400" i="16"/>
  <c r="I400" i="16"/>
  <c r="H400" i="16"/>
  <c r="G400" i="16"/>
  <c r="E400" i="16"/>
  <c r="C400" i="16"/>
  <c r="Q399" i="16"/>
  <c r="P399" i="16"/>
  <c r="O399" i="16"/>
  <c r="N399" i="16"/>
  <c r="D399" i="16" s="1"/>
  <c r="J399" i="16"/>
  <c r="I399" i="16"/>
  <c r="H399" i="16"/>
  <c r="G399" i="16"/>
  <c r="E399" i="16"/>
  <c r="C399" i="16"/>
  <c r="Q398" i="16"/>
  <c r="P398" i="16"/>
  <c r="O398" i="16"/>
  <c r="N398" i="16"/>
  <c r="D398" i="16" s="1"/>
  <c r="J398" i="16"/>
  <c r="I398" i="16"/>
  <c r="H398" i="16"/>
  <c r="G398" i="16"/>
  <c r="E398" i="16"/>
  <c r="C398" i="16"/>
  <c r="Q397" i="16"/>
  <c r="P397" i="16"/>
  <c r="O397" i="16"/>
  <c r="N397" i="16"/>
  <c r="D397" i="16" s="1"/>
  <c r="J397" i="16"/>
  <c r="I397" i="16"/>
  <c r="H397" i="16"/>
  <c r="G397" i="16"/>
  <c r="E397" i="16"/>
  <c r="C397" i="16"/>
  <c r="Q396" i="16"/>
  <c r="P396" i="16"/>
  <c r="O396" i="16"/>
  <c r="N396" i="16"/>
  <c r="D396" i="16" s="1"/>
  <c r="J396" i="16"/>
  <c r="I396" i="16"/>
  <c r="H396" i="16"/>
  <c r="G396" i="16"/>
  <c r="E396" i="16"/>
  <c r="C396" i="16"/>
  <c r="Q395" i="16"/>
  <c r="P395" i="16"/>
  <c r="O395" i="16"/>
  <c r="N395" i="16"/>
  <c r="D395" i="16" s="1"/>
  <c r="J395" i="16"/>
  <c r="I395" i="16"/>
  <c r="H395" i="16"/>
  <c r="G395" i="16"/>
  <c r="E395" i="16"/>
  <c r="C395" i="16"/>
  <c r="Q394" i="16"/>
  <c r="P394" i="16"/>
  <c r="O394" i="16"/>
  <c r="N394" i="16"/>
  <c r="D394" i="16" s="1"/>
  <c r="J394" i="16"/>
  <c r="I394" i="16"/>
  <c r="H394" i="16"/>
  <c r="G394" i="16"/>
  <c r="E394" i="16"/>
  <c r="C394" i="16"/>
  <c r="Q393" i="16"/>
  <c r="P393" i="16"/>
  <c r="O393" i="16"/>
  <c r="N393" i="16"/>
  <c r="D393" i="16" s="1"/>
  <c r="J393" i="16"/>
  <c r="I393" i="16"/>
  <c r="H393" i="16"/>
  <c r="G393" i="16"/>
  <c r="E393" i="16"/>
  <c r="C393" i="16"/>
  <c r="Q392" i="16"/>
  <c r="P392" i="16"/>
  <c r="O392" i="16"/>
  <c r="N392" i="16"/>
  <c r="D392" i="16" s="1"/>
  <c r="J392" i="16"/>
  <c r="I392" i="16"/>
  <c r="H392" i="16"/>
  <c r="G392" i="16"/>
  <c r="E392" i="16"/>
  <c r="C392" i="16"/>
  <c r="Q391" i="16"/>
  <c r="P391" i="16"/>
  <c r="O391" i="16"/>
  <c r="N391" i="16"/>
  <c r="D391" i="16" s="1"/>
  <c r="J391" i="16"/>
  <c r="I391" i="16"/>
  <c r="H391" i="16"/>
  <c r="G391" i="16"/>
  <c r="E391" i="16"/>
  <c r="C391" i="16"/>
  <c r="Q390" i="16"/>
  <c r="P390" i="16"/>
  <c r="O390" i="16"/>
  <c r="N390" i="16"/>
  <c r="D390" i="16" s="1"/>
  <c r="J390" i="16"/>
  <c r="I390" i="16"/>
  <c r="H390" i="16"/>
  <c r="G390" i="16"/>
  <c r="E390" i="16"/>
  <c r="C390" i="16"/>
  <c r="Q389" i="16"/>
  <c r="P389" i="16"/>
  <c r="O389" i="16"/>
  <c r="N389" i="16"/>
  <c r="D389" i="16" s="1"/>
  <c r="J389" i="16"/>
  <c r="I389" i="16"/>
  <c r="H389" i="16"/>
  <c r="G389" i="16"/>
  <c r="E389" i="16"/>
  <c r="C389" i="16"/>
  <c r="Q388" i="16"/>
  <c r="P388" i="16"/>
  <c r="O388" i="16"/>
  <c r="N388" i="16"/>
  <c r="D388" i="16" s="1"/>
  <c r="J388" i="16"/>
  <c r="I388" i="16"/>
  <c r="H388" i="16"/>
  <c r="G388" i="16"/>
  <c r="E388" i="16"/>
  <c r="C388" i="16"/>
  <c r="Q387" i="16"/>
  <c r="P387" i="16"/>
  <c r="O387" i="16"/>
  <c r="N387" i="16"/>
  <c r="D387" i="16" s="1"/>
  <c r="J387" i="16"/>
  <c r="I387" i="16"/>
  <c r="H387" i="16"/>
  <c r="G387" i="16"/>
  <c r="E387" i="16"/>
  <c r="C387" i="16"/>
  <c r="Q386" i="16"/>
  <c r="P386" i="16"/>
  <c r="O386" i="16"/>
  <c r="N386" i="16"/>
  <c r="D386" i="16" s="1"/>
  <c r="J386" i="16"/>
  <c r="I386" i="16"/>
  <c r="H386" i="16"/>
  <c r="G386" i="16"/>
  <c r="E386" i="16"/>
  <c r="C386" i="16"/>
  <c r="Q385" i="16"/>
  <c r="P385" i="16"/>
  <c r="O385" i="16"/>
  <c r="N385" i="16"/>
  <c r="D385" i="16" s="1"/>
  <c r="J385" i="16"/>
  <c r="I385" i="16"/>
  <c r="H385" i="16"/>
  <c r="G385" i="16"/>
  <c r="E385" i="16"/>
  <c r="C385" i="16"/>
  <c r="Q384" i="16"/>
  <c r="P384" i="16"/>
  <c r="O384" i="16"/>
  <c r="N384" i="16"/>
  <c r="D384" i="16" s="1"/>
  <c r="J384" i="16"/>
  <c r="I384" i="16"/>
  <c r="H384" i="16"/>
  <c r="G384" i="16"/>
  <c r="E384" i="16"/>
  <c r="C384" i="16"/>
  <c r="Q383" i="16"/>
  <c r="P383" i="16"/>
  <c r="O383" i="16"/>
  <c r="N383" i="16"/>
  <c r="D383" i="16" s="1"/>
  <c r="J383" i="16"/>
  <c r="I383" i="16"/>
  <c r="H383" i="16"/>
  <c r="G383" i="16"/>
  <c r="E383" i="16"/>
  <c r="C383" i="16"/>
  <c r="Q382" i="16"/>
  <c r="P382" i="16"/>
  <c r="O382" i="16"/>
  <c r="N382" i="16"/>
  <c r="D382" i="16" s="1"/>
  <c r="J382" i="16"/>
  <c r="I382" i="16"/>
  <c r="H382" i="16"/>
  <c r="G382" i="16"/>
  <c r="E382" i="16"/>
  <c r="C382" i="16"/>
  <c r="Q381" i="16"/>
  <c r="P381" i="16"/>
  <c r="O381" i="16"/>
  <c r="N381" i="16"/>
  <c r="D381" i="16" s="1"/>
  <c r="J381" i="16"/>
  <c r="I381" i="16"/>
  <c r="H381" i="16"/>
  <c r="G381" i="16"/>
  <c r="E381" i="16"/>
  <c r="C381" i="16"/>
  <c r="Q380" i="16"/>
  <c r="P380" i="16"/>
  <c r="O380" i="16"/>
  <c r="N380" i="16"/>
  <c r="D380" i="16" s="1"/>
  <c r="J380" i="16"/>
  <c r="I380" i="16"/>
  <c r="H380" i="16"/>
  <c r="G380" i="16"/>
  <c r="E380" i="16"/>
  <c r="C380" i="16"/>
  <c r="Q379" i="16"/>
  <c r="P379" i="16"/>
  <c r="O379" i="16"/>
  <c r="N379" i="16"/>
  <c r="D379" i="16" s="1"/>
  <c r="J379" i="16"/>
  <c r="I379" i="16"/>
  <c r="H379" i="16"/>
  <c r="G379" i="16"/>
  <c r="E379" i="16"/>
  <c r="C379" i="16"/>
  <c r="Q378" i="16"/>
  <c r="P378" i="16"/>
  <c r="O378" i="16"/>
  <c r="N378" i="16"/>
  <c r="D378" i="16" s="1"/>
  <c r="J378" i="16"/>
  <c r="I378" i="16"/>
  <c r="H378" i="16"/>
  <c r="G378" i="16"/>
  <c r="E378" i="16"/>
  <c r="C378" i="16"/>
  <c r="Q377" i="16"/>
  <c r="P377" i="16"/>
  <c r="O377" i="16"/>
  <c r="N377" i="16"/>
  <c r="D377" i="16" s="1"/>
  <c r="J377" i="16"/>
  <c r="I377" i="16"/>
  <c r="H377" i="16"/>
  <c r="G377" i="16"/>
  <c r="E377" i="16"/>
  <c r="C377" i="16"/>
  <c r="Q376" i="16"/>
  <c r="P376" i="16"/>
  <c r="O376" i="16"/>
  <c r="N376" i="16"/>
  <c r="D376" i="16" s="1"/>
  <c r="J376" i="16"/>
  <c r="I376" i="16"/>
  <c r="H376" i="16"/>
  <c r="G376" i="16"/>
  <c r="E376" i="16"/>
  <c r="C376" i="16"/>
  <c r="Q375" i="16"/>
  <c r="P375" i="16"/>
  <c r="O375" i="16"/>
  <c r="N375" i="16"/>
  <c r="D375" i="16" s="1"/>
  <c r="J375" i="16"/>
  <c r="I375" i="16"/>
  <c r="H375" i="16"/>
  <c r="G375" i="16"/>
  <c r="E375" i="16"/>
  <c r="C375" i="16"/>
  <c r="Q374" i="16"/>
  <c r="P374" i="16"/>
  <c r="O374" i="16"/>
  <c r="N374" i="16"/>
  <c r="D374" i="16" s="1"/>
  <c r="J374" i="16"/>
  <c r="I374" i="16"/>
  <c r="H374" i="16"/>
  <c r="G374" i="16"/>
  <c r="E374" i="16"/>
  <c r="C374" i="16"/>
  <c r="Q373" i="16"/>
  <c r="P373" i="16"/>
  <c r="O373" i="16"/>
  <c r="N373" i="16"/>
  <c r="D373" i="16" s="1"/>
  <c r="J373" i="16"/>
  <c r="I373" i="16"/>
  <c r="H373" i="16"/>
  <c r="G373" i="16"/>
  <c r="E373" i="16"/>
  <c r="C373" i="16"/>
  <c r="Q372" i="16"/>
  <c r="P372" i="16"/>
  <c r="O372" i="16"/>
  <c r="N372" i="16"/>
  <c r="D372" i="16" s="1"/>
  <c r="J372" i="16"/>
  <c r="I372" i="16"/>
  <c r="H372" i="16"/>
  <c r="G372" i="16"/>
  <c r="E372" i="16"/>
  <c r="C372" i="16"/>
  <c r="Q371" i="16"/>
  <c r="P371" i="16"/>
  <c r="O371" i="16"/>
  <c r="N371" i="16"/>
  <c r="D371" i="16" s="1"/>
  <c r="J371" i="16"/>
  <c r="I371" i="16"/>
  <c r="H371" i="16"/>
  <c r="G371" i="16"/>
  <c r="E371" i="16"/>
  <c r="C371" i="16"/>
  <c r="Q370" i="16"/>
  <c r="P370" i="16"/>
  <c r="O370" i="16"/>
  <c r="N370" i="16"/>
  <c r="D370" i="16" s="1"/>
  <c r="J370" i="16"/>
  <c r="I370" i="16"/>
  <c r="H370" i="16"/>
  <c r="G370" i="16"/>
  <c r="E370" i="16"/>
  <c r="C370" i="16"/>
  <c r="Q369" i="16"/>
  <c r="P369" i="16"/>
  <c r="O369" i="16"/>
  <c r="N369" i="16"/>
  <c r="D369" i="16" s="1"/>
  <c r="J369" i="16"/>
  <c r="I369" i="16"/>
  <c r="H369" i="16"/>
  <c r="G369" i="16"/>
  <c r="E369" i="16"/>
  <c r="C369" i="16"/>
  <c r="Q368" i="16"/>
  <c r="P368" i="16"/>
  <c r="O368" i="16"/>
  <c r="N368" i="16"/>
  <c r="D368" i="16" s="1"/>
  <c r="J368" i="16"/>
  <c r="I368" i="16"/>
  <c r="H368" i="16"/>
  <c r="G368" i="16"/>
  <c r="E368" i="16"/>
  <c r="C368" i="16"/>
  <c r="Q367" i="16"/>
  <c r="P367" i="16"/>
  <c r="O367" i="16"/>
  <c r="N367" i="16"/>
  <c r="D367" i="16" s="1"/>
  <c r="J367" i="16"/>
  <c r="I367" i="16"/>
  <c r="H367" i="16"/>
  <c r="G367" i="16"/>
  <c r="E367" i="16"/>
  <c r="C367" i="16"/>
  <c r="Q366" i="16"/>
  <c r="P366" i="16"/>
  <c r="O366" i="16"/>
  <c r="N366" i="16"/>
  <c r="D366" i="16" s="1"/>
  <c r="J366" i="16"/>
  <c r="I366" i="16"/>
  <c r="H366" i="16"/>
  <c r="G366" i="16"/>
  <c r="E366" i="16"/>
  <c r="C366" i="16"/>
  <c r="Q365" i="16"/>
  <c r="P365" i="16"/>
  <c r="O365" i="16"/>
  <c r="N365" i="16"/>
  <c r="D365" i="16" s="1"/>
  <c r="J365" i="16"/>
  <c r="I365" i="16"/>
  <c r="H365" i="16"/>
  <c r="G365" i="16"/>
  <c r="E365" i="16"/>
  <c r="C365" i="16"/>
  <c r="Q364" i="16"/>
  <c r="P364" i="16"/>
  <c r="O364" i="16"/>
  <c r="N364" i="16"/>
  <c r="D364" i="16" s="1"/>
  <c r="J364" i="16"/>
  <c r="I364" i="16"/>
  <c r="H364" i="16"/>
  <c r="G364" i="16"/>
  <c r="E364" i="16"/>
  <c r="C364" i="16"/>
  <c r="Q363" i="16"/>
  <c r="P363" i="16"/>
  <c r="O363" i="16"/>
  <c r="N363" i="16"/>
  <c r="D363" i="16" s="1"/>
  <c r="J363" i="16"/>
  <c r="I363" i="16"/>
  <c r="H363" i="16"/>
  <c r="G363" i="16"/>
  <c r="E363" i="16"/>
  <c r="C363" i="16"/>
  <c r="Q362" i="16"/>
  <c r="P362" i="16"/>
  <c r="O362" i="16"/>
  <c r="N362" i="16"/>
  <c r="D362" i="16" s="1"/>
  <c r="J362" i="16"/>
  <c r="I362" i="16"/>
  <c r="H362" i="16"/>
  <c r="G362" i="16"/>
  <c r="E362" i="16"/>
  <c r="C362" i="16"/>
  <c r="Q361" i="16"/>
  <c r="P361" i="16"/>
  <c r="O361" i="16"/>
  <c r="N361" i="16"/>
  <c r="D361" i="16" s="1"/>
  <c r="J361" i="16"/>
  <c r="I361" i="16"/>
  <c r="H361" i="16"/>
  <c r="G361" i="16"/>
  <c r="E361" i="16"/>
  <c r="C361" i="16"/>
  <c r="Q360" i="16"/>
  <c r="P360" i="16"/>
  <c r="O360" i="16"/>
  <c r="N360" i="16"/>
  <c r="D360" i="16" s="1"/>
  <c r="J360" i="16"/>
  <c r="I360" i="16"/>
  <c r="H360" i="16"/>
  <c r="G360" i="16"/>
  <c r="E360" i="16"/>
  <c r="C360" i="16"/>
  <c r="Q359" i="16"/>
  <c r="P359" i="16"/>
  <c r="O359" i="16"/>
  <c r="N359" i="16"/>
  <c r="D359" i="16" s="1"/>
  <c r="J359" i="16"/>
  <c r="I359" i="16"/>
  <c r="H359" i="16"/>
  <c r="G359" i="16"/>
  <c r="E359" i="16"/>
  <c r="C359" i="16"/>
  <c r="Q358" i="16"/>
  <c r="P358" i="16"/>
  <c r="O358" i="16"/>
  <c r="N358" i="16"/>
  <c r="D358" i="16" s="1"/>
  <c r="J358" i="16"/>
  <c r="I358" i="16"/>
  <c r="H358" i="16"/>
  <c r="G358" i="16"/>
  <c r="E358" i="16"/>
  <c r="C358" i="16"/>
  <c r="Q357" i="16"/>
  <c r="P357" i="16"/>
  <c r="O357" i="16"/>
  <c r="N357" i="16"/>
  <c r="D357" i="16" s="1"/>
  <c r="J357" i="16"/>
  <c r="I357" i="16"/>
  <c r="H357" i="16"/>
  <c r="G357" i="16"/>
  <c r="E357" i="16"/>
  <c r="C357" i="16"/>
  <c r="Q356" i="16"/>
  <c r="P356" i="16"/>
  <c r="O356" i="16"/>
  <c r="N356" i="16"/>
  <c r="D356" i="16" s="1"/>
  <c r="J356" i="16"/>
  <c r="I356" i="16"/>
  <c r="H356" i="16"/>
  <c r="G356" i="16"/>
  <c r="E356" i="16"/>
  <c r="C356" i="16"/>
  <c r="Q355" i="16"/>
  <c r="P355" i="16"/>
  <c r="O355" i="16"/>
  <c r="N355" i="16"/>
  <c r="D355" i="16" s="1"/>
  <c r="J355" i="16"/>
  <c r="I355" i="16"/>
  <c r="H355" i="16"/>
  <c r="G355" i="16"/>
  <c r="E355" i="16"/>
  <c r="C355" i="16"/>
  <c r="Q354" i="16"/>
  <c r="P354" i="16"/>
  <c r="O354" i="16"/>
  <c r="N354" i="16"/>
  <c r="D354" i="16" s="1"/>
  <c r="J354" i="16"/>
  <c r="I354" i="16"/>
  <c r="H354" i="16"/>
  <c r="G354" i="16"/>
  <c r="E354" i="16"/>
  <c r="C354" i="16"/>
  <c r="Q353" i="16"/>
  <c r="P353" i="16"/>
  <c r="O353" i="16"/>
  <c r="N353" i="16"/>
  <c r="D353" i="16" s="1"/>
  <c r="J353" i="16"/>
  <c r="I353" i="16"/>
  <c r="H353" i="16"/>
  <c r="G353" i="16"/>
  <c r="E353" i="16"/>
  <c r="C353" i="16"/>
  <c r="Q352" i="16"/>
  <c r="P352" i="16"/>
  <c r="O352" i="16"/>
  <c r="N352" i="16"/>
  <c r="D352" i="16" s="1"/>
  <c r="J352" i="16"/>
  <c r="I352" i="16"/>
  <c r="H352" i="16"/>
  <c r="G352" i="16"/>
  <c r="E352" i="16"/>
  <c r="C352" i="16"/>
  <c r="Q351" i="16"/>
  <c r="P351" i="16"/>
  <c r="O351" i="16"/>
  <c r="N351" i="16"/>
  <c r="D351" i="16" s="1"/>
  <c r="J351" i="16"/>
  <c r="I351" i="16"/>
  <c r="H351" i="16"/>
  <c r="G351" i="16"/>
  <c r="E351" i="16"/>
  <c r="C351" i="16"/>
  <c r="Q350" i="16"/>
  <c r="P350" i="16"/>
  <c r="O350" i="16"/>
  <c r="N350" i="16"/>
  <c r="D350" i="16" s="1"/>
  <c r="J350" i="16"/>
  <c r="I350" i="16"/>
  <c r="H350" i="16"/>
  <c r="G350" i="16"/>
  <c r="E350" i="16"/>
  <c r="C350" i="16"/>
  <c r="Q349" i="16"/>
  <c r="P349" i="16"/>
  <c r="O349" i="16"/>
  <c r="N349" i="16"/>
  <c r="D349" i="16" s="1"/>
  <c r="J349" i="16"/>
  <c r="I349" i="16"/>
  <c r="H349" i="16"/>
  <c r="G349" i="16"/>
  <c r="E349" i="16"/>
  <c r="C349" i="16"/>
  <c r="Q348" i="16"/>
  <c r="P348" i="16"/>
  <c r="O348" i="16"/>
  <c r="N348" i="16"/>
  <c r="D348" i="16" s="1"/>
  <c r="J348" i="16"/>
  <c r="I348" i="16"/>
  <c r="H348" i="16"/>
  <c r="G348" i="16"/>
  <c r="E348" i="16"/>
  <c r="C348" i="16"/>
  <c r="Q347" i="16"/>
  <c r="P347" i="16"/>
  <c r="O347" i="16"/>
  <c r="N347" i="16"/>
  <c r="D347" i="16" s="1"/>
  <c r="J347" i="16"/>
  <c r="I347" i="16"/>
  <c r="H347" i="16"/>
  <c r="G347" i="16"/>
  <c r="E347" i="16"/>
  <c r="C347" i="16"/>
  <c r="Q346" i="16"/>
  <c r="P346" i="16"/>
  <c r="O346" i="16"/>
  <c r="N346" i="16"/>
  <c r="D346" i="16" s="1"/>
  <c r="J346" i="16"/>
  <c r="I346" i="16"/>
  <c r="H346" i="16"/>
  <c r="G346" i="16"/>
  <c r="E346" i="16"/>
  <c r="C346" i="16"/>
  <c r="Q345" i="16"/>
  <c r="P345" i="16"/>
  <c r="O345" i="16"/>
  <c r="N345" i="16"/>
  <c r="D345" i="16" s="1"/>
  <c r="J345" i="16"/>
  <c r="I345" i="16"/>
  <c r="H345" i="16"/>
  <c r="G345" i="16"/>
  <c r="E345" i="16"/>
  <c r="C345" i="16"/>
  <c r="Q344" i="16"/>
  <c r="P344" i="16"/>
  <c r="O344" i="16"/>
  <c r="N344" i="16"/>
  <c r="D344" i="16" s="1"/>
  <c r="J344" i="16"/>
  <c r="I344" i="16"/>
  <c r="H344" i="16"/>
  <c r="G344" i="16"/>
  <c r="E344" i="16"/>
  <c r="C344" i="16"/>
  <c r="Q343" i="16"/>
  <c r="P343" i="16"/>
  <c r="O343" i="16"/>
  <c r="N343" i="16"/>
  <c r="D343" i="16" s="1"/>
  <c r="J343" i="16"/>
  <c r="I343" i="16"/>
  <c r="H343" i="16"/>
  <c r="G343" i="16"/>
  <c r="E343" i="16"/>
  <c r="C343" i="16"/>
  <c r="Q342" i="16"/>
  <c r="P342" i="16"/>
  <c r="O342" i="16"/>
  <c r="N342" i="16"/>
  <c r="D342" i="16" s="1"/>
  <c r="J342" i="16"/>
  <c r="I342" i="16"/>
  <c r="H342" i="16"/>
  <c r="G342" i="16"/>
  <c r="E342" i="16"/>
  <c r="C342" i="16"/>
  <c r="Q341" i="16"/>
  <c r="P341" i="16"/>
  <c r="O341" i="16"/>
  <c r="N341" i="16"/>
  <c r="D341" i="16" s="1"/>
  <c r="J341" i="16"/>
  <c r="I341" i="16"/>
  <c r="H341" i="16"/>
  <c r="G341" i="16"/>
  <c r="E341" i="16"/>
  <c r="C341" i="16"/>
  <c r="Q340" i="16"/>
  <c r="P340" i="16"/>
  <c r="O340" i="16"/>
  <c r="N340" i="16"/>
  <c r="D340" i="16" s="1"/>
  <c r="J340" i="16"/>
  <c r="I340" i="16"/>
  <c r="H340" i="16"/>
  <c r="G340" i="16"/>
  <c r="E340" i="16"/>
  <c r="C340" i="16"/>
  <c r="Q339" i="16"/>
  <c r="P339" i="16"/>
  <c r="O339" i="16"/>
  <c r="N339" i="16"/>
  <c r="D339" i="16" s="1"/>
  <c r="J339" i="16"/>
  <c r="I339" i="16"/>
  <c r="H339" i="16"/>
  <c r="G339" i="16"/>
  <c r="E339" i="16"/>
  <c r="C339" i="16"/>
  <c r="Q338" i="16"/>
  <c r="P338" i="16"/>
  <c r="O338" i="16"/>
  <c r="N338" i="16"/>
  <c r="D338" i="16" s="1"/>
  <c r="J338" i="16"/>
  <c r="I338" i="16"/>
  <c r="H338" i="16"/>
  <c r="G338" i="16"/>
  <c r="E338" i="16"/>
  <c r="C338" i="16"/>
  <c r="Q337" i="16"/>
  <c r="P337" i="16"/>
  <c r="O337" i="16"/>
  <c r="N337" i="16"/>
  <c r="D337" i="16" s="1"/>
  <c r="J337" i="16"/>
  <c r="I337" i="16"/>
  <c r="H337" i="16"/>
  <c r="G337" i="16"/>
  <c r="E337" i="16"/>
  <c r="C337" i="16"/>
  <c r="Q336" i="16"/>
  <c r="P336" i="16"/>
  <c r="O336" i="16"/>
  <c r="N336" i="16"/>
  <c r="D336" i="16" s="1"/>
  <c r="J336" i="16"/>
  <c r="I336" i="16"/>
  <c r="H336" i="16"/>
  <c r="G336" i="16"/>
  <c r="E336" i="16"/>
  <c r="C336" i="16"/>
  <c r="Q335" i="16"/>
  <c r="P335" i="16"/>
  <c r="O335" i="16"/>
  <c r="N335" i="16"/>
  <c r="D335" i="16" s="1"/>
  <c r="J335" i="16"/>
  <c r="I335" i="16"/>
  <c r="H335" i="16"/>
  <c r="G335" i="16"/>
  <c r="E335" i="16"/>
  <c r="C335" i="16"/>
  <c r="Q334" i="16"/>
  <c r="P334" i="16"/>
  <c r="O334" i="16"/>
  <c r="N334" i="16"/>
  <c r="D334" i="16" s="1"/>
  <c r="J334" i="16"/>
  <c r="I334" i="16"/>
  <c r="H334" i="16"/>
  <c r="G334" i="16"/>
  <c r="E334" i="16"/>
  <c r="C334" i="16"/>
  <c r="Q333" i="16"/>
  <c r="P333" i="16"/>
  <c r="O333" i="16"/>
  <c r="N333" i="16"/>
  <c r="D333" i="16" s="1"/>
  <c r="J333" i="16"/>
  <c r="I333" i="16"/>
  <c r="H333" i="16"/>
  <c r="G333" i="16"/>
  <c r="E333" i="16"/>
  <c r="C333" i="16"/>
  <c r="Q332" i="16"/>
  <c r="P332" i="16"/>
  <c r="O332" i="16"/>
  <c r="N332" i="16"/>
  <c r="D332" i="16" s="1"/>
  <c r="J332" i="16"/>
  <c r="I332" i="16"/>
  <c r="H332" i="16"/>
  <c r="G332" i="16"/>
  <c r="E332" i="16"/>
  <c r="C332" i="16"/>
  <c r="Q331" i="16"/>
  <c r="P331" i="16"/>
  <c r="O331" i="16"/>
  <c r="N331" i="16"/>
  <c r="D331" i="16" s="1"/>
  <c r="J331" i="16"/>
  <c r="I331" i="16"/>
  <c r="H331" i="16"/>
  <c r="G331" i="16"/>
  <c r="E331" i="16"/>
  <c r="C331" i="16"/>
  <c r="Q330" i="16"/>
  <c r="P330" i="16"/>
  <c r="O330" i="16"/>
  <c r="N330" i="16"/>
  <c r="D330" i="16" s="1"/>
  <c r="J330" i="16"/>
  <c r="I330" i="16"/>
  <c r="H330" i="16"/>
  <c r="G330" i="16"/>
  <c r="E330" i="16"/>
  <c r="C330" i="16"/>
  <c r="Q329" i="16"/>
  <c r="P329" i="16"/>
  <c r="O329" i="16"/>
  <c r="N329" i="16"/>
  <c r="D329" i="16" s="1"/>
  <c r="J329" i="16"/>
  <c r="I329" i="16"/>
  <c r="H329" i="16"/>
  <c r="G329" i="16"/>
  <c r="E329" i="16"/>
  <c r="C329" i="16"/>
  <c r="Q328" i="16"/>
  <c r="P328" i="16"/>
  <c r="O328" i="16"/>
  <c r="N328" i="16"/>
  <c r="D328" i="16" s="1"/>
  <c r="J328" i="16"/>
  <c r="I328" i="16"/>
  <c r="H328" i="16"/>
  <c r="G328" i="16"/>
  <c r="E328" i="16"/>
  <c r="C328" i="16"/>
  <c r="Q327" i="16"/>
  <c r="P327" i="16"/>
  <c r="O327" i="16"/>
  <c r="N327" i="16"/>
  <c r="D327" i="16" s="1"/>
  <c r="J327" i="16"/>
  <c r="I327" i="16"/>
  <c r="H327" i="16"/>
  <c r="G327" i="16"/>
  <c r="E327" i="16"/>
  <c r="C327" i="16"/>
  <c r="Q326" i="16"/>
  <c r="P326" i="16"/>
  <c r="O326" i="16"/>
  <c r="N326" i="16"/>
  <c r="D326" i="16" s="1"/>
  <c r="J326" i="16"/>
  <c r="I326" i="16"/>
  <c r="H326" i="16"/>
  <c r="G326" i="16"/>
  <c r="E326" i="16"/>
  <c r="C326" i="16"/>
  <c r="Q325" i="16"/>
  <c r="P325" i="16"/>
  <c r="O325" i="16"/>
  <c r="N325" i="16"/>
  <c r="D325" i="16" s="1"/>
  <c r="J325" i="16"/>
  <c r="I325" i="16"/>
  <c r="H325" i="16"/>
  <c r="G325" i="16"/>
  <c r="E325" i="16"/>
  <c r="C325" i="16"/>
  <c r="Q324" i="16"/>
  <c r="P324" i="16"/>
  <c r="O324" i="16"/>
  <c r="N324" i="16"/>
  <c r="D324" i="16" s="1"/>
  <c r="J324" i="16"/>
  <c r="I324" i="16"/>
  <c r="H324" i="16"/>
  <c r="G324" i="16"/>
  <c r="E324" i="16"/>
  <c r="C324" i="16"/>
  <c r="Q323" i="16"/>
  <c r="P323" i="16"/>
  <c r="O323" i="16"/>
  <c r="N323" i="16"/>
  <c r="D323" i="16" s="1"/>
  <c r="J323" i="16"/>
  <c r="I323" i="16"/>
  <c r="H323" i="16"/>
  <c r="G323" i="16"/>
  <c r="E323" i="16"/>
  <c r="C323" i="16"/>
  <c r="Q322" i="16"/>
  <c r="P322" i="16"/>
  <c r="O322" i="16"/>
  <c r="N322" i="16"/>
  <c r="D322" i="16" s="1"/>
  <c r="J322" i="16"/>
  <c r="I322" i="16"/>
  <c r="H322" i="16"/>
  <c r="G322" i="16"/>
  <c r="E322" i="16"/>
  <c r="C322" i="16"/>
  <c r="Q321" i="16"/>
  <c r="P321" i="16"/>
  <c r="O321" i="16"/>
  <c r="N321" i="16"/>
  <c r="D321" i="16" s="1"/>
  <c r="J321" i="16"/>
  <c r="I321" i="16"/>
  <c r="H321" i="16"/>
  <c r="G321" i="16"/>
  <c r="E321" i="16"/>
  <c r="C321" i="16"/>
  <c r="Q320" i="16"/>
  <c r="P320" i="16"/>
  <c r="O320" i="16"/>
  <c r="N320" i="16"/>
  <c r="D320" i="16" s="1"/>
  <c r="J320" i="16"/>
  <c r="I320" i="16"/>
  <c r="H320" i="16"/>
  <c r="G320" i="16"/>
  <c r="E320" i="16"/>
  <c r="C320" i="16"/>
  <c r="Q319" i="16"/>
  <c r="P319" i="16"/>
  <c r="O319" i="16"/>
  <c r="N319" i="16"/>
  <c r="D319" i="16" s="1"/>
  <c r="J319" i="16"/>
  <c r="I319" i="16"/>
  <c r="H319" i="16"/>
  <c r="G319" i="16"/>
  <c r="E319" i="16"/>
  <c r="C319" i="16"/>
  <c r="Q318" i="16"/>
  <c r="P318" i="16"/>
  <c r="O318" i="16"/>
  <c r="N318" i="16"/>
  <c r="D318" i="16" s="1"/>
  <c r="J318" i="16"/>
  <c r="I318" i="16"/>
  <c r="H318" i="16"/>
  <c r="G318" i="16"/>
  <c r="E318" i="16"/>
  <c r="C318" i="16"/>
  <c r="Q317" i="16"/>
  <c r="P317" i="16"/>
  <c r="O317" i="16"/>
  <c r="N317" i="16"/>
  <c r="D317" i="16" s="1"/>
  <c r="J317" i="16"/>
  <c r="I317" i="16"/>
  <c r="H317" i="16"/>
  <c r="G317" i="16"/>
  <c r="E317" i="16"/>
  <c r="C317" i="16"/>
  <c r="Q316" i="16"/>
  <c r="P316" i="16"/>
  <c r="O316" i="16"/>
  <c r="N316" i="16"/>
  <c r="D316" i="16" s="1"/>
  <c r="J316" i="16"/>
  <c r="I316" i="16"/>
  <c r="H316" i="16"/>
  <c r="G316" i="16"/>
  <c r="E316" i="16"/>
  <c r="C316" i="16"/>
  <c r="Q315" i="16"/>
  <c r="P315" i="16"/>
  <c r="O315" i="16"/>
  <c r="N315" i="16"/>
  <c r="D315" i="16" s="1"/>
  <c r="J315" i="16"/>
  <c r="I315" i="16"/>
  <c r="H315" i="16"/>
  <c r="G315" i="16"/>
  <c r="E315" i="16"/>
  <c r="C315" i="16"/>
  <c r="Q314" i="16"/>
  <c r="P314" i="16"/>
  <c r="O314" i="16"/>
  <c r="N314" i="16"/>
  <c r="D314" i="16" s="1"/>
  <c r="J314" i="16"/>
  <c r="I314" i="16"/>
  <c r="H314" i="16"/>
  <c r="G314" i="16"/>
  <c r="E314" i="16"/>
  <c r="C314" i="16"/>
  <c r="Q313" i="16"/>
  <c r="P313" i="16"/>
  <c r="O313" i="16"/>
  <c r="N313" i="16"/>
  <c r="D313" i="16" s="1"/>
  <c r="J313" i="16"/>
  <c r="I313" i="16"/>
  <c r="H313" i="16"/>
  <c r="G313" i="16"/>
  <c r="E313" i="16"/>
  <c r="C313" i="16"/>
  <c r="Q312" i="16"/>
  <c r="P312" i="16"/>
  <c r="O312" i="16"/>
  <c r="N312" i="16"/>
  <c r="D312" i="16" s="1"/>
  <c r="J312" i="16"/>
  <c r="I312" i="16"/>
  <c r="H312" i="16"/>
  <c r="G312" i="16"/>
  <c r="E312" i="16"/>
  <c r="C312" i="16"/>
  <c r="Q311" i="16"/>
  <c r="P311" i="16"/>
  <c r="O311" i="16"/>
  <c r="N311" i="16"/>
  <c r="D311" i="16" s="1"/>
  <c r="J311" i="16"/>
  <c r="I311" i="16"/>
  <c r="H311" i="16"/>
  <c r="G311" i="16"/>
  <c r="E311" i="16"/>
  <c r="C311" i="16"/>
  <c r="Q310" i="16"/>
  <c r="P310" i="16"/>
  <c r="O310" i="16"/>
  <c r="N310" i="16"/>
  <c r="D310" i="16" s="1"/>
  <c r="J310" i="16"/>
  <c r="I310" i="16"/>
  <c r="H310" i="16"/>
  <c r="G310" i="16"/>
  <c r="E310" i="16"/>
  <c r="C310" i="16"/>
  <c r="Q309" i="16"/>
  <c r="P309" i="16"/>
  <c r="O309" i="16"/>
  <c r="N309" i="16"/>
  <c r="D309" i="16" s="1"/>
  <c r="J309" i="16"/>
  <c r="I309" i="16"/>
  <c r="H309" i="16"/>
  <c r="G309" i="16"/>
  <c r="E309" i="16"/>
  <c r="C309" i="16"/>
  <c r="Q308" i="16"/>
  <c r="P308" i="16"/>
  <c r="O308" i="16"/>
  <c r="N308" i="16"/>
  <c r="D308" i="16" s="1"/>
  <c r="J308" i="16"/>
  <c r="I308" i="16"/>
  <c r="H308" i="16"/>
  <c r="G308" i="16"/>
  <c r="E308" i="16"/>
  <c r="C308" i="16"/>
  <c r="Q307" i="16"/>
  <c r="P307" i="16"/>
  <c r="O307" i="16"/>
  <c r="N307" i="16"/>
  <c r="D307" i="16" s="1"/>
  <c r="J307" i="16"/>
  <c r="I307" i="16"/>
  <c r="H307" i="16"/>
  <c r="G307" i="16"/>
  <c r="E307" i="16"/>
  <c r="C307" i="16"/>
  <c r="Q306" i="16"/>
  <c r="P306" i="16"/>
  <c r="O306" i="16"/>
  <c r="N306" i="16"/>
  <c r="D306" i="16" s="1"/>
  <c r="J306" i="16"/>
  <c r="I306" i="16"/>
  <c r="H306" i="16"/>
  <c r="G306" i="16"/>
  <c r="E306" i="16"/>
  <c r="C306" i="16"/>
  <c r="Q305" i="16"/>
  <c r="P305" i="16"/>
  <c r="O305" i="16"/>
  <c r="N305" i="16"/>
  <c r="D305" i="16" s="1"/>
  <c r="J305" i="16"/>
  <c r="I305" i="16"/>
  <c r="H305" i="16"/>
  <c r="G305" i="16"/>
  <c r="E305" i="16"/>
  <c r="C305" i="16"/>
  <c r="Q304" i="16"/>
  <c r="P304" i="16"/>
  <c r="O304" i="16"/>
  <c r="N304" i="16"/>
  <c r="D304" i="16" s="1"/>
  <c r="J304" i="16"/>
  <c r="I304" i="16"/>
  <c r="H304" i="16"/>
  <c r="G304" i="16"/>
  <c r="E304" i="16"/>
  <c r="C304" i="16"/>
  <c r="Q303" i="16"/>
  <c r="P303" i="16"/>
  <c r="O303" i="16"/>
  <c r="N303" i="16"/>
  <c r="D303" i="16" s="1"/>
  <c r="J303" i="16"/>
  <c r="I303" i="16"/>
  <c r="H303" i="16"/>
  <c r="G303" i="16"/>
  <c r="E303" i="16"/>
  <c r="C303" i="16"/>
  <c r="Q302" i="16"/>
  <c r="P302" i="16"/>
  <c r="O302" i="16"/>
  <c r="N302" i="16"/>
  <c r="D302" i="16" s="1"/>
  <c r="J302" i="16"/>
  <c r="I302" i="16"/>
  <c r="H302" i="16"/>
  <c r="G302" i="16"/>
  <c r="E302" i="16"/>
  <c r="C302" i="16"/>
  <c r="Q301" i="16"/>
  <c r="P301" i="16"/>
  <c r="O301" i="16"/>
  <c r="N301" i="16"/>
  <c r="D301" i="16" s="1"/>
  <c r="J301" i="16"/>
  <c r="I301" i="16"/>
  <c r="H301" i="16"/>
  <c r="G301" i="16"/>
  <c r="E301" i="16"/>
  <c r="C301" i="16"/>
  <c r="Q300" i="16"/>
  <c r="P300" i="16"/>
  <c r="O300" i="16"/>
  <c r="N300" i="16"/>
  <c r="D300" i="16" s="1"/>
  <c r="J300" i="16"/>
  <c r="I300" i="16"/>
  <c r="H300" i="16"/>
  <c r="G300" i="16"/>
  <c r="E300" i="16"/>
  <c r="C300" i="16"/>
  <c r="Q299" i="16"/>
  <c r="P299" i="16"/>
  <c r="O299" i="16"/>
  <c r="N299" i="16"/>
  <c r="D299" i="16" s="1"/>
  <c r="J299" i="16"/>
  <c r="I299" i="16"/>
  <c r="H299" i="16"/>
  <c r="G299" i="16"/>
  <c r="E299" i="16"/>
  <c r="C299" i="16"/>
  <c r="Q298" i="16"/>
  <c r="P298" i="16"/>
  <c r="O298" i="16"/>
  <c r="N298" i="16"/>
  <c r="D298" i="16" s="1"/>
  <c r="J298" i="16"/>
  <c r="I298" i="16"/>
  <c r="H298" i="16"/>
  <c r="G298" i="16"/>
  <c r="E298" i="16"/>
  <c r="C298" i="16"/>
  <c r="Q297" i="16"/>
  <c r="P297" i="16"/>
  <c r="O297" i="16"/>
  <c r="N297" i="16"/>
  <c r="D297" i="16" s="1"/>
  <c r="J297" i="16"/>
  <c r="I297" i="16"/>
  <c r="H297" i="16"/>
  <c r="G297" i="16"/>
  <c r="E297" i="16"/>
  <c r="C297" i="16"/>
  <c r="Q296" i="16"/>
  <c r="P296" i="16"/>
  <c r="O296" i="16"/>
  <c r="N296" i="16"/>
  <c r="D296" i="16" s="1"/>
  <c r="J296" i="16"/>
  <c r="I296" i="16"/>
  <c r="H296" i="16"/>
  <c r="G296" i="16"/>
  <c r="E296" i="16"/>
  <c r="C296" i="16"/>
  <c r="Q295" i="16"/>
  <c r="P295" i="16"/>
  <c r="O295" i="16"/>
  <c r="N295" i="16"/>
  <c r="D295" i="16" s="1"/>
  <c r="J295" i="16"/>
  <c r="I295" i="16"/>
  <c r="H295" i="16"/>
  <c r="G295" i="16"/>
  <c r="E295" i="16"/>
  <c r="C295" i="16"/>
  <c r="Q294" i="16"/>
  <c r="P294" i="16"/>
  <c r="O294" i="16"/>
  <c r="N294" i="16"/>
  <c r="D294" i="16" s="1"/>
  <c r="J294" i="16"/>
  <c r="I294" i="16"/>
  <c r="H294" i="16"/>
  <c r="G294" i="16"/>
  <c r="E294" i="16"/>
  <c r="C294" i="16"/>
  <c r="Q293" i="16"/>
  <c r="P293" i="16"/>
  <c r="O293" i="16"/>
  <c r="N293" i="16"/>
  <c r="D293" i="16" s="1"/>
  <c r="J293" i="16"/>
  <c r="I293" i="16"/>
  <c r="H293" i="16"/>
  <c r="G293" i="16"/>
  <c r="E293" i="16"/>
  <c r="C293" i="16"/>
  <c r="Q292" i="16"/>
  <c r="P292" i="16"/>
  <c r="O292" i="16"/>
  <c r="N292" i="16"/>
  <c r="D292" i="16" s="1"/>
  <c r="J292" i="16"/>
  <c r="I292" i="16"/>
  <c r="H292" i="16"/>
  <c r="G292" i="16"/>
  <c r="E292" i="16"/>
  <c r="C292" i="16"/>
  <c r="Q291" i="16"/>
  <c r="P291" i="16"/>
  <c r="O291" i="16"/>
  <c r="N291" i="16"/>
  <c r="D291" i="16" s="1"/>
  <c r="J291" i="16"/>
  <c r="I291" i="16"/>
  <c r="H291" i="16"/>
  <c r="G291" i="16"/>
  <c r="E291" i="16"/>
  <c r="C291" i="16"/>
  <c r="Q290" i="16"/>
  <c r="P290" i="16"/>
  <c r="O290" i="16"/>
  <c r="N290" i="16"/>
  <c r="D290" i="16" s="1"/>
  <c r="J290" i="16"/>
  <c r="I290" i="16"/>
  <c r="H290" i="16"/>
  <c r="G290" i="16"/>
  <c r="E290" i="16"/>
  <c r="C290" i="16"/>
  <c r="Q289" i="16"/>
  <c r="P289" i="16"/>
  <c r="O289" i="16"/>
  <c r="N289" i="16"/>
  <c r="D289" i="16" s="1"/>
  <c r="J289" i="16"/>
  <c r="I289" i="16"/>
  <c r="H289" i="16"/>
  <c r="G289" i="16"/>
  <c r="E289" i="16"/>
  <c r="C289" i="16"/>
  <c r="Q288" i="16"/>
  <c r="P288" i="16"/>
  <c r="O288" i="16"/>
  <c r="N288" i="16"/>
  <c r="D288" i="16" s="1"/>
  <c r="J288" i="16"/>
  <c r="I288" i="16"/>
  <c r="H288" i="16"/>
  <c r="G288" i="16"/>
  <c r="E288" i="16"/>
  <c r="C288" i="16"/>
  <c r="Q287" i="16"/>
  <c r="P287" i="16"/>
  <c r="O287" i="16"/>
  <c r="N287" i="16"/>
  <c r="D287" i="16" s="1"/>
  <c r="J287" i="16"/>
  <c r="I287" i="16"/>
  <c r="H287" i="16"/>
  <c r="G287" i="16"/>
  <c r="E287" i="16"/>
  <c r="C287" i="16"/>
  <c r="Q286" i="16"/>
  <c r="P286" i="16"/>
  <c r="O286" i="16"/>
  <c r="N286" i="16"/>
  <c r="D286" i="16" s="1"/>
  <c r="J286" i="16"/>
  <c r="I286" i="16"/>
  <c r="H286" i="16"/>
  <c r="G286" i="16"/>
  <c r="E286" i="16"/>
  <c r="C286" i="16"/>
  <c r="Q285" i="16"/>
  <c r="P285" i="16"/>
  <c r="O285" i="16"/>
  <c r="N285" i="16"/>
  <c r="D285" i="16" s="1"/>
  <c r="J285" i="16"/>
  <c r="I285" i="16"/>
  <c r="H285" i="16"/>
  <c r="G285" i="16"/>
  <c r="E285" i="16"/>
  <c r="C285" i="16"/>
  <c r="Q284" i="16"/>
  <c r="P284" i="16"/>
  <c r="O284" i="16"/>
  <c r="N284" i="16"/>
  <c r="D284" i="16" s="1"/>
  <c r="J284" i="16"/>
  <c r="I284" i="16"/>
  <c r="H284" i="16"/>
  <c r="G284" i="16"/>
  <c r="E284" i="16"/>
  <c r="C284" i="16"/>
  <c r="Q283" i="16"/>
  <c r="P283" i="16"/>
  <c r="O283" i="16"/>
  <c r="N283" i="16"/>
  <c r="D283" i="16" s="1"/>
  <c r="J283" i="16"/>
  <c r="I283" i="16"/>
  <c r="H283" i="16"/>
  <c r="G283" i="16"/>
  <c r="E283" i="16"/>
  <c r="C283" i="16"/>
  <c r="Q282" i="16"/>
  <c r="P282" i="16"/>
  <c r="O282" i="16"/>
  <c r="N282" i="16"/>
  <c r="D282" i="16" s="1"/>
  <c r="J282" i="16"/>
  <c r="I282" i="16"/>
  <c r="H282" i="16"/>
  <c r="G282" i="16"/>
  <c r="E282" i="16"/>
  <c r="C282" i="16"/>
  <c r="Q281" i="16"/>
  <c r="P281" i="16"/>
  <c r="O281" i="16"/>
  <c r="N281" i="16"/>
  <c r="D281" i="16" s="1"/>
  <c r="J281" i="16"/>
  <c r="I281" i="16"/>
  <c r="H281" i="16"/>
  <c r="G281" i="16"/>
  <c r="E281" i="16"/>
  <c r="C281" i="16"/>
  <c r="Q280" i="16"/>
  <c r="P280" i="16"/>
  <c r="O280" i="16"/>
  <c r="N280" i="16"/>
  <c r="D280" i="16" s="1"/>
  <c r="J280" i="16"/>
  <c r="I280" i="16"/>
  <c r="H280" i="16"/>
  <c r="G280" i="16"/>
  <c r="E280" i="16"/>
  <c r="C280" i="16"/>
  <c r="Q279" i="16"/>
  <c r="P279" i="16"/>
  <c r="O279" i="16"/>
  <c r="N279" i="16"/>
  <c r="D279" i="16" s="1"/>
  <c r="J279" i="16"/>
  <c r="I279" i="16"/>
  <c r="H279" i="16"/>
  <c r="G279" i="16"/>
  <c r="E279" i="16"/>
  <c r="C279" i="16"/>
  <c r="Q278" i="16"/>
  <c r="P278" i="16"/>
  <c r="O278" i="16"/>
  <c r="N278" i="16"/>
  <c r="D278" i="16" s="1"/>
  <c r="J278" i="16"/>
  <c r="I278" i="16"/>
  <c r="H278" i="16"/>
  <c r="G278" i="16"/>
  <c r="E278" i="16"/>
  <c r="C278" i="16"/>
  <c r="Q277" i="16"/>
  <c r="P277" i="16"/>
  <c r="O277" i="16"/>
  <c r="N277" i="16"/>
  <c r="D277" i="16" s="1"/>
  <c r="J277" i="16"/>
  <c r="I277" i="16"/>
  <c r="H277" i="16"/>
  <c r="G277" i="16"/>
  <c r="E277" i="16"/>
  <c r="C277" i="16"/>
  <c r="Q276" i="16"/>
  <c r="P276" i="16"/>
  <c r="O276" i="16"/>
  <c r="N276" i="16"/>
  <c r="D276" i="16" s="1"/>
  <c r="J276" i="16"/>
  <c r="I276" i="16"/>
  <c r="H276" i="16"/>
  <c r="G276" i="16"/>
  <c r="E276" i="16"/>
  <c r="C276" i="16"/>
  <c r="Q275" i="16"/>
  <c r="P275" i="16"/>
  <c r="O275" i="16"/>
  <c r="N275" i="16"/>
  <c r="D275" i="16" s="1"/>
  <c r="J275" i="16"/>
  <c r="I275" i="16"/>
  <c r="H275" i="16"/>
  <c r="G275" i="16"/>
  <c r="E275" i="16"/>
  <c r="C275" i="16"/>
  <c r="Q274" i="16"/>
  <c r="P274" i="16"/>
  <c r="O274" i="16"/>
  <c r="N274" i="16"/>
  <c r="D274" i="16" s="1"/>
  <c r="J274" i="16"/>
  <c r="I274" i="16"/>
  <c r="H274" i="16"/>
  <c r="G274" i="16"/>
  <c r="E274" i="16"/>
  <c r="C274" i="16"/>
  <c r="Q273" i="16"/>
  <c r="P273" i="16"/>
  <c r="O273" i="16"/>
  <c r="N273" i="16"/>
  <c r="D273" i="16" s="1"/>
  <c r="J273" i="16"/>
  <c r="I273" i="16"/>
  <c r="H273" i="16"/>
  <c r="G273" i="16"/>
  <c r="E273" i="16"/>
  <c r="C273" i="16"/>
  <c r="Q272" i="16"/>
  <c r="P272" i="16"/>
  <c r="O272" i="16"/>
  <c r="N272" i="16"/>
  <c r="D272" i="16" s="1"/>
  <c r="J272" i="16"/>
  <c r="I272" i="16"/>
  <c r="H272" i="16"/>
  <c r="G272" i="16"/>
  <c r="E272" i="16"/>
  <c r="C272" i="16"/>
  <c r="Q271" i="16"/>
  <c r="P271" i="16"/>
  <c r="O271" i="16"/>
  <c r="N271" i="16"/>
  <c r="D271" i="16" s="1"/>
  <c r="J271" i="16"/>
  <c r="I271" i="16"/>
  <c r="H271" i="16"/>
  <c r="G271" i="16"/>
  <c r="E271" i="16"/>
  <c r="C271" i="16"/>
  <c r="Q270" i="16"/>
  <c r="P270" i="16"/>
  <c r="O270" i="16"/>
  <c r="N270" i="16"/>
  <c r="D270" i="16" s="1"/>
  <c r="J270" i="16"/>
  <c r="I270" i="16"/>
  <c r="H270" i="16"/>
  <c r="G270" i="16"/>
  <c r="E270" i="16"/>
  <c r="C270" i="16"/>
  <c r="Q269" i="16"/>
  <c r="P269" i="16"/>
  <c r="O269" i="16"/>
  <c r="N269" i="16"/>
  <c r="D269" i="16" s="1"/>
  <c r="J269" i="16"/>
  <c r="I269" i="16"/>
  <c r="H269" i="16"/>
  <c r="G269" i="16"/>
  <c r="E269" i="16"/>
  <c r="C269" i="16"/>
  <c r="Q268" i="16"/>
  <c r="P268" i="16"/>
  <c r="O268" i="16"/>
  <c r="N268" i="16"/>
  <c r="D268" i="16" s="1"/>
  <c r="J268" i="16"/>
  <c r="I268" i="16"/>
  <c r="H268" i="16"/>
  <c r="G268" i="16"/>
  <c r="E268" i="16"/>
  <c r="C268" i="16"/>
  <c r="Q267" i="16"/>
  <c r="P267" i="16"/>
  <c r="O267" i="16"/>
  <c r="N267" i="16"/>
  <c r="D267" i="16" s="1"/>
  <c r="J267" i="16"/>
  <c r="I267" i="16"/>
  <c r="H267" i="16"/>
  <c r="G267" i="16"/>
  <c r="E267" i="16"/>
  <c r="C267" i="16"/>
  <c r="Q266" i="16"/>
  <c r="P266" i="16"/>
  <c r="O266" i="16"/>
  <c r="N266" i="16"/>
  <c r="D266" i="16" s="1"/>
  <c r="J266" i="16"/>
  <c r="I266" i="16"/>
  <c r="H266" i="16"/>
  <c r="G266" i="16"/>
  <c r="E266" i="16"/>
  <c r="C266" i="16"/>
  <c r="Q265" i="16"/>
  <c r="P265" i="16"/>
  <c r="O265" i="16"/>
  <c r="N265" i="16"/>
  <c r="D265" i="16" s="1"/>
  <c r="J265" i="16"/>
  <c r="I265" i="16"/>
  <c r="H265" i="16"/>
  <c r="G265" i="16"/>
  <c r="E265" i="16"/>
  <c r="C265" i="16"/>
  <c r="Q264" i="16"/>
  <c r="P264" i="16"/>
  <c r="O264" i="16"/>
  <c r="N264" i="16"/>
  <c r="D264" i="16" s="1"/>
  <c r="J264" i="16"/>
  <c r="I264" i="16"/>
  <c r="H264" i="16"/>
  <c r="G264" i="16"/>
  <c r="E264" i="16"/>
  <c r="C264" i="16"/>
  <c r="Q263" i="16"/>
  <c r="P263" i="16"/>
  <c r="O263" i="16"/>
  <c r="N263" i="16"/>
  <c r="D263" i="16" s="1"/>
  <c r="J263" i="16"/>
  <c r="I263" i="16"/>
  <c r="H263" i="16"/>
  <c r="G263" i="16"/>
  <c r="E263" i="16"/>
  <c r="C263" i="16"/>
  <c r="Q262" i="16"/>
  <c r="P262" i="16"/>
  <c r="O262" i="16"/>
  <c r="N262" i="16"/>
  <c r="D262" i="16" s="1"/>
  <c r="J262" i="16"/>
  <c r="I262" i="16"/>
  <c r="H262" i="16"/>
  <c r="G262" i="16"/>
  <c r="E262" i="16"/>
  <c r="C262" i="16"/>
  <c r="Q261" i="16"/>
  <c r="P261" i="16"/>
  <c r="O261" i="16"/>
  <c r="N261" i="16"/>
  <c r="D261" i="16" s="1"/>
  <c r="J261" i="16"/>
  <c r="I261" i="16"/>
  <c r="H261" i="16"/>
  <c r="G261" i="16"/>
  <c r="E261" i="16"/>
  <c r="C261" i="16"/>
  <c r="Q260" i="16"/>
  <c r="P260" i="16"/>
  <c r="O260" i="16"/>
  <c r="N260" i="16"/>
  <c r="D260" i="16" s="1"/>
  <c r="J260" i="16"/>
  <c r="I260" i="16"/>
  <c r="H260" i="16"/>
  <c r="G260" i="16"/>
  <c r="E260" i="16"/>
  <c r="C260" i="16"/>
  <c r="Q259" i="16"/>
  <c r="P259" i="16"/>
  <c r="O259" i="16"/>
  <c r="N259" i="16"/>
  <c r="D259" i="16" s="1"/>
  <c r="J259" i="16"/>
  <c r="I259" i="16"/>
  <c r="H259" i="16"/>
  <c r="G259" i="16"/>
  <c r="E259" i="16"/>
  <c r="C259" i="16"/>
  <c r="Q258" i="16"/>
  <c r="P258" i="16"/>
  <c r="O258" i="16"/>
  <c r="N258" i="16"/>
  <c r="D258" i="16" s="1"/>
  <c r="J258" i="16"/>
  <c r="I258" i="16"/>
  <c r="H258" i="16"/>
  <c r="G258" i="16"/>
  <c r="E258" i="16"/>
  <c r="C258" i="16"/>
  <c r="Q257" i="16"/>
  <c r="P257" i="16"/>
  <c r="O257" i="16"/>
  <c r="N257" i="16"/>
  <c r="D257" i="16" s="1"/>
  <c r="J257" i="16"/>
  <c r="I257" i="16"/>
  <c r="H257" i="16"/>
  <c r="G257" i="16"/>
  <c r="E257" i="16"/>
  <c r="C257" i="16"/>
  <c r="Q256" i="16"/>
  <c r="P256" i="16"/>
  <c r="O256" i="16"/>
  <c r="N256" i="16"/>
  <c r="D256" i="16" s="1"/>
  <c r="J256" i="16"/>
  <c r="I256" i="16"/>
  <c r="H256" i="16"/>
  <c r="G256" i="16"/>
  <c r="E256" i="16"/>
  <c r="C256" i="16"/>
  <c r="Q255" i="16"/>
  <c r="P255" i="16"/>
  <c r="O255" i="16"/>
  <c r="N255" i="16"/>
  <c r="D255" i="16" s="1"/>
  <c r="J255" i="16"/>
  <c r="I255" i="16"/>
  <c r="H255" i="16"/>
  <c r="G255" i="16"/>
  <c r="E255" i="16"/>
  <c r="C255" i="16"/>
  <c r="Q254" i="16"/>
  <c r="P254" i="16"/>
  <c r="O254" i="16"/>
  <c r="N254" i="16"/>
  <c r="D254" i="16" s="1"/>
  <c r="J254" i="16"/>
  <c r="I254" i="16"/>
  <c r="H254" i="16"/>
  <c r="G254" i="16"/>
  <c r="E254" i="16"/>
  <c r="C254" i="16"/>
  <c r="Q253" i="16"/>
  <c r="P253" i="16"/>
  <c r="O253" i="16"/>
  <c r="N253" i="16"/>
  <c r="D253" i="16" s="1"/>
  <c r="J253" i="16"/>
  <c r="I253" i="16"/>
  <c r="H253" i="16"/>
  <c r="G253" i="16"/>
  <c r="E253" i="16"/>
  <c r="C253" i="16"/>
  <c r="Q252" i="16"/>
  <c r="P252" i="16"/>
  <c r="O252" i="16"/>
  <c r="N252" i="16"/>
  <c r="D252" i="16" s="1"/>
  <c r="J252" i="16"/>
  <c r="I252" i="16"/>
  <c r="H252" i="16"/>
  <c r="G252" i="16"/>
  <c r="E252" i="16"/>
  <c r="C252" i="16"/>
  <c r="Q251" i="16"/>
  <c r="P251" i="16"/>
  <c r="O251" i="16"/>
  <c r="N251" i="16"/>
  <c r="D251" i="16" s="1"/>
  <c r="J251" i="16"/>
  <c r="I251" i="16"/>
  <c r="H251" i="16"/>
  <c r="G251" i="16"/>
  <c r="E251" i="16"/>
  <c r="C251" i="16"/>
  <c r="Q250" i="16"/>
  <c r="P250" i="16"/>
  <c r="O250" i="16"/>
  <c r="N250" i="16"/>
  <c r="D250" i="16" s="1"/>
  <c r="J250" i="16"/>
  <c r="I250" i="16"/>
  <c r="H250" i="16"/>
  <c r="G250" i="16"/>
  <c r="E250" i="16"/>
  <c r="C250" i="16"/>
  <c r="Q249" i="16"/>
  <c r="P249" i="16"/>
  <c r="O249" i="16"/>
  <c r="N249" i="16"/>
  <c r="D249" i="16" s="1"/>
  <c r="J249" i="16"/>
  <c r="I249" i="16"/>
  <c r="H249" i="16"/>
  <c r="G249" i="16"/>
  <c r="E249" i="16"/>
  <c r="C249" i="16"/>
  <c r="Q248" i="16"/>
  <c r="P248" i="16"/>
  <c r="O248" i="16"/>
  <c r="N248" i="16"/>
  <c r="D248" i="16" s="1"/>
  <c r="J248" i="16"/>
  <c r="I248" i="16"/>
  <c r="H248" i="16"/>
  <c r="G248" i="16"/>
  <c r="E248" i="16"/>
  <c r="C248" i="16"/>
  <c r="Q247" i="16"/>
  <c r="P247" i="16"/>
  <c r="O247" i="16"/>
  <c r="N247" i="16"/>
  <c r="D247" i="16" s="1"/>
  <c r="J247" i="16"/>
  <c r="I247" i="16"/>
  <c r="H247" i="16"/>
  <c r="G247" i="16"/>
  <c r="E247" i="16"/>
  <c r="C247" i="16"/>
  <c r="Q246" i="16"/>
  <c r="P246" i="16"/>
  <c r="O246" i="16"/>
  <c r="N246" i="16"/>
  <c r="D246" i="16" s="1"/>
  <c r="J246" i="16"/>
  <c r="I246" i="16"/>
  <c r="H246" i="16"/>
  <c r="G246" i="16"/>
  <c r="E246" i="16"/>
  <c r="C246" i="16"/>
  <c r="Q245" i="16"/>
  <c r="P245" i="16"/>
  <c r="O245" i="16"/>
  <c r="N245" i="16"/>
  <c r="D245" i="16" s="1"/>
  <c r="J245" i="16"/>
  <c r="I245" i="16"/>
  <c r="H245" i="16"/>
  <c r="G245" i="16"/>
  <c r="E245" i="16"/>
  <c r="C245" i="16"/>
  <c r="Q244" i="16"/>
  <c r="P244" i="16"/>
  <c r="O244" i="16"/>
  <c r="N244" i="16"/>
  <c r="D244" i="16" s="1"/>
  <c r="J244" i="16"/>
  <c r="I244" i="16"/>
  <c r="H244" i="16"/>
  <c r="G244" i="16"/>
  <c r="E244" i="16"/>
  <c r="C244" i="16"/>
  <c r="Q243" i="16"/>
  <c r="P243" i="16"/>
  <c r="O243" i="16"/>
  <c r="N243" i="16"/>
  <c r="D243" i="16" s="1"/>
  <c r="J243" i="16"/>
  <c r="I243" i="16"/>
  <c r="H243" i="16"/>
  <c r="G243" i="16"/>
  <c r="E243" i="16"/>
  <c r="C243" i="16"/>
  <c r="Q242" i="16"/>
  <c r="P242" i="16"/>
  <c r="O242" i="16"/>
  <c r="N242" i="16"/>
  <c r="D242" i="16" s="1"/>
  <c r="J242" i="16"/>
  <c r="I242" i="16"/>
  <c r="H242" i="16"/>
  <c r="G242" i="16"/>
  <c r="E242" i="16"/>
  <c r="C242" i="16"/>
  <c r="Q241" i="16"/>
  <c r="P241" i="16"/>
  <c r="O241" i="16"/>
  <c r="N241" i="16"/>
  <c r="D241" i="16" s="1"/>
  <c r="J241" i="16"/>
  <c r="I241" i="16"/>
  <c r="H241" i="16"/>
  <c r="G241" i="16"/>
  <c r="E241" i="16"/>
  <c r="C241" i="16"/>
  <c r="Q240" i="16"/>
  <c r="P240" i="16"/>
  <c r="O240" i="16"/>
  <c r="N240" i="16"/>
  <c r="D240" i="16" s="1"/>
  <c r="J240" i="16"/>
  <c r="I240" i="16"/>
  <c r="H240" i="16"/>
  <c r="G240" i="16"/>
  <c r="E240" i="16"/>
  <c r="C240" i="16"/>
  <c r="Q239" i="16"/>
  <c r="P239" i="16"/>
  <c r="O239" i="16"/>
  <c r="N239" i="16"/>
  <c r="D239" i="16" s="1"/>
  <c r="J239" i="16"/>
  <c r="I239" i="16"/>
  <c r="H239" i="16"/>
  <c r="G239" i="16"/>
  <c r="E239" i="16"/>
  <c r="C239" i="16"/>
  <c r="Q238" i="16"/>
  <c r="P238" i="16"/>
  <c r="O238" i="16"/>
  <c r="N238" i="16"/>
  <c r="D238" i="16" s="1"/>
  <c r="J238" i="16"/>
  <c r="I238" i="16"/>
  <c r="H238" i="16"/>
  <c r="G238" i="16"/>
  <c r="E238" i="16"/>
  <c r="C238" i="16"/>
  <c r="Q237" i="16"/>
  <c r="P237" i="16"/>
  <c r="O237" i="16"/>
  <c r="N237" i="16"/>
  <c r="D237" i="16" s="1"/>
  <c r="J237" i="16"/>
  <c r="I237" i="16"/>
  <c r="H237" i="16"/>
  <c r="G237" i="16"/>
  <c r="E237" i="16"/>
  <c r="C237" i="16"/>
  <c r="Q236" i="16"/>
  <c r="P236" i="16"/>
  <c r="O236" i="16"/>
  <c r="N236" i="16"/>
  <c r="D236" i="16" s="1"/>
  <c r="J236" i="16"/>
  <c r="I236" i="16"/>
  <c r="H236" i="16"/>
  <c r="G236" i="16"/>
  <c r="E236" i="16"/>
  <c r="C236" i="16"/>
  <c r="Q235" i="16"/>
  <c r="P235" i="16"/>
  <c r="O235" i="16"/>
  <c r="N235" i="16"/>
  <c r="D235" i="16" s="1"/>
  <c r="J235" i="16"/>
  <c r="I235" i="16"/>
  <c r="H235" i="16"/>
  <c r="G235" i="16"/>
  <c r="E235" i="16"/>
  <c r="C235" i="16"/>
  <c r="Q234" i="16"/>
  <c r="P234" i="16"/>
  <c r="O234" i="16"/>
  <c r="N234" i="16"/>
  <c r="D234" i="16" s="1"/>
  <c r="J234" i="16"/>
  <c r="I234" i="16"/>
  <c r="H234" i="16"/>
  <c r="G234" i="16"/>
  <c r="E234" i="16"/>
  <c r="C234" i="16"/>
  <c r="Q233" i="16"/>
  <c r="P233" i="16"/>
  <c r="O233" i="16"/>
  <c r="N233" i="16"/>
  <c r="D233" i="16" s="1"/>
  <c r="J233" i="16"/>
  <c r="I233" i="16"/>
  <c r="H233" i="16"/>
  <c r="G233" i="16"/>
  <c r="E233" i="16"/>
  <c r="C233" i="16"/>
  <c r="Q232" i="16"/>
  <c r="P232" i="16"/>
  <c r="O232" i="16"/>
  <c r="N232" i="16"/>
  <c r="D232" i="16" s="1"/>
  <c r="J232" i="16"/>
  <c r="I232" i="16"/>
  <c r="H232" i="16"/>
  <c r="G232" i="16"/>
  <c r="E232" i="16"/>
  <c r="C232" i="16"/>
  <c r="Q231" i="16"/>
  <c r="P231" i="16"/>
  <c r="O231" i="16"/>
  <c r="N231" i="16"/>
  <c r="D231" i="16" s="1"/>
  <c r="J231" i="16"/>
  <c r="I231" i="16"/>
  <c r="H231" i="16"/>
  <c r="G231" i="16"/>
  <c r="E231" i="16"/>
  <c r="C231" i="16"/>
  <c r="Q230" i="16"/>
  <c r="P230" i="16"/>
  <c r="O230" i="16"/>
  <c r="N230" i="16"/>
  <c r="D230" i="16" s="1"/>
  <c r="J230" i="16"/>
  <c r="I230" i="16"/>
  <c r="H230" i="16"/>
  <c r="G230" i="16"/>
  <c r="E230" i="16"/>
  <c r="C230" i="16"/>
  <c r="Q229" i="16"/>
  <c r="P229" i="16"/>
  <c r="O229" i="16"/>
  <c r="N229" i="16"/>
  <c r="D229" i="16" s="1"/>
  <c r="J229" i="16"/>
  <c r="I229" i="16"/>
  <c r="H229" i="16"/>
  <c r="G229" i="16"/>
  <c r="E229" i="16"/>
  <c r="C229" i="16"/>
  <c r="Q228" i="16"/>
  <c r="P228" i="16"/>
  <c r="O228" i="16"/>
  <c r="N228" i="16"/>
  <c r="D228" i="16" s="1"/>
  <c r="J228" i="16"/>
  <c r="I228" i="16"/>
  <c r="H228" i="16"/>
  <c r="G228" i="16"/>
  <c r="E228" i="16"/>
  <c r="C228" i="16"/>
  <c r="Q227" i="16"/>
  <c r="P227" i="16"/>
  <c r="O227" i="16"/>
  <c r="N227" i="16"/>
  <c r="D227" i="16" s="1"/>
  <c r="J227" i="16"/>
  <c r="I227" i="16"/>
  <c r="H227" i="16"/>
  <c r="G227" i="16"/>
  <c r="E227" i="16"/>
  <c r="C227" i="16"/>
  <c r="Q226" i="16"/>
  <c r="P226" i="16"/>
  <c r="O226" i="16"/>
  <c r="N226" i="16"/>
  <c r="D226" i="16" s="1"/>
  <c r="J226" i="16"/>
  <c r="I226" i="16"/>
  <c r="H226" i="16"/>
  <c r="G226" i="16"/>
  <c r="E226" i="16"/>
  <c r="C226" i="16"/>
  <c r="Q225" i="16"/>
  <c r="P225" i="16"/>
  <c r="O225" i="16"/>
  <c r="N225" i="16"/>
  <c r="D225" i="16" s="1"/>
  <c r="J225" i="16"/>
  <c r="I225" i="16"/>
  <c r="H225" i="16"/>
  <c r="G225" i="16"/>
  <c r="E225" i="16"/>
  <c r="C225" i="16"/>
  <c r="Q224" i="16"/>
  <c r="P224" i="16"/>
  <c r="O224" i="16"/>
  <c r="N224" i="16"/>
  <c r="D224" i="16" s="1"/>
  <c r="J224" i="16"/>
  <c r="I224" i="16"/>
  <c r="H224" i="16"/>
  <c r="G224" i="16"/>
  <c r="E224" i="16"/>
  <c r="C224" i="16"/>
  <c r="Q223" i="16"/>
  <c r="P223" i="16"/>
  <c r="O223" i="16"/>
  <c r="N223" i="16"/>
  <c r="D223" i="16" s="1"/>
  <c r="J223" i="16"/>
  <c r="I223" i="16"/>
  <c r="H223" i="16"/>
  <c r="G223" i="16"/>
  <c r="E223" i="16"/>
  <c r="C223" i="16"/>
  <c r="Q222" i="16"/>
  <c r="P222" i="16"/>
  <c r="O222" i="16"/>
  <c r="N222" i="16"/>
  <c r="D222" i="16" s="1"/>
  <c r="J222" i="16"/>
  <c r="I222" i="16"/>
  <c r="H222" i="16"/>
  <c r="G222" i="16"/>
  <c r="E222" i="16"/>
  <c r="C222" i="16"/>
  <c r="Q221" i="16"/>
  <c r="P221" i="16"/>
  <c r="O221" i="16"/>
  <c r="N221" i="16"/>
  <c r="D221" i="16" s="1"/>
  <c r="J221" i="16"/>
  <c r="I221" i="16"/>
  <c r="H221" i="16"/>
  <c r="G221" i="16"/>
  <c r="E221" i="16"/>
  <c r="C221" i="16"/>
  <c r="Q220" i="16"/>
  <c r="P220" i="16"/>
  <c r="O220" i="16"/>
  <c r="N220" i="16"/>
  <c r="D220" i="16" s="1"/>
  <c r="J220" i="16"/>
  <c r="I220" i="16"/>
  <c r="H220" i="16"/>
  <c r="G220" i="16"/>
  <c r="E220" i="16"/>
  <c r="C220" i="16"/>
  <c r="Q219" i="16"/>
  <c r="P219" i="16"/>
  <c r="O219" i="16"/>
  <c r="N219" i="16"/>
  <c r="D219" i="16" s="1"/>
  <c r="J219" i="16"/>
  <c r="I219" i="16"/>
  <c r="H219" i="16"/>
  <c r="G219" i="16"/>
  <c r="E219" i="16"/>
  <c r="C219" i="16"/>
  <c r="Q218" i="16"/>
  <c r="P218" i="16"/>
  <c r="O218" i="16"/>
  <c r="N218" i="16"/>
  <c r="D218" i="16" s="1"/>
  <c r="J218" i="16"/>
  <c r="I218" i="16"/>
  <c r="H218" i="16"/>
  <c r="G218" i="16"/>
  <c r="E218" i="16"/>
  <c r="C218" i="16"/>
  <c r="Q217" i="16"/>
  <c r="P217" i="16"/>
  <c r="O217" i="16"/>
  <c r="N217" i="16"/>
  <c r="D217" i="16" s="1"/>
  <c r="J217" i="16"/>
  <c r="I217" i="16"/>
  <c r="H217" i="16"/>
  <c r="G217" i="16"/>
  <c r="E217" i="16"/>
  <c r="C217" i="16"/>
  <c r="Q216" i="16"/>
  <c r="P216" i="16"/>
  <c r="O216" i="16"/>
  <c r="N216" i="16"/>
  <c r="D216" i="16" s="1"/>
  <c r="J216" i="16"/>
  <c r="I216" i="16"/>
  <c r="H216" i="16"/>
  <c r="G216" i="16"/>
  <c r="E216" i="16"/>
  <c r="C216" i="16"/>
  <c r="Q215" i="16"/>
  <c r="P215" i="16"/>
  <c r="O215" i="16"/>
  <c r="N215" i="16"/>
  <c r="D215" i="16" s="1"/>
  <c r="J215" i="16"/>
  <c r="I215" i="16"/>
  <c r="H215" i="16"/>
  <c r="G215" i="16"/>
  <c r="E215" i="16"/>
  <c r="C215" i="16"/>
  <c r="Q214" i="16"/>
  <c r="P214" i="16"/>
  <c r="O214" i="16"/>
  <c r="N214" i="16"/>
  <c r="D214" i="16" s="1"/>
  <c r="J214" i="16"/>
  <c r="I214" i="16"/>
  <c r="H214" i="16"/>
  <c r="G214" i="16"/>
  <c r="E214" i="16"/>
  <c r="C214" i="16"/>
  <c r="Q213" i="16"/>
  <c r="P213" i="16"/>
  <c r="O213" i="16"/>
  <c r="N213" i="16"/>
  <c r="D213" i="16" s="1"/>
  <c r="J213" i="16"/>
  <c r="I213" i="16"/>
  <c r="H213" i="16"/>
  <c r="G213" i="16"/>
  <c r="E213" i="16"/>
  <c r="C213" i="16"/>
  <c r="Q212" i="16"/>
  <c r="P212" i="16"/>
  <c r="O212" i="16"/>
  <c r="N212" i="16"/>
  <c r="D212" i="16" s="1"/>
  <c r="J212" i="16"/>
  <c r="I212" i="16"/>
  <c r="H212" i="16"/>
  <c r="G212" i="16"/>
  <c r="E212" i="16"/>
  <c r="C212" i="16"/>
  <c r="Q211" i="16"/>
  <c r="P211" i="16"/>
  <c r="O211" i="16"/>
  <c r="N211" i="16"/>
  <c r="D211" i="16" s="1"/>
  <c r="J211" i="16"/>
  <c r="I211" i="16"/>
  <c r="H211" i="16"/>
  <c r="G211" i="16"/>
  <c r="E211" i="16"/>
  <c r="C211" i="16"/>
  <c r="Q210" i="16"/>
  <c r="P210" i="16"/>
  <c r="O210" i="16"/>
  <c r="N210" i="16"/>
  <c r="D210" i="16" s="1"/>
  <c r="J210" i="16"/>
  <c r="I210" i="16"/>
  <c r="H210" i="16"/>
  <c r="G210" i="16"/>
  <c r="E210" i="16"/>
  <c r="C210" i="16"/>
  <c r="Q209" i="16"/>
  <c r="P209" i="16"/>
  <c r="O209" i="16"/>
  <c r="N209" i="16"/>
  <c r="D209" i="16" s="1"/>
  <c r="J209" i="16"/>
  <c r="I209" i="16"/>
  <c r="H209" i="16"/>
  <c r="G209" i="16"/>
  <c r="E209" i="16"/>
  <c r="C209" i="16"/>
  <c r="Q208" i="16"/>
  <c r="P208" i="16"/>
  <c r="O208" i="16"/>
  <c r="N208" i="16"/>
  <c r="D208" i="16" s="1"/>
  <c r="J208" i="16"/>
  <c r="I208" i="16"/>
  <c r="H208" i="16"/>
  <c r="G208" i="16"/>
  <c r="E208" i="16"/>
  <c r="C208" i="16"/>
  <c r="Q207" i="16"/>
  <c r="P207" i="16"/>
  <c r="O207" i="16"/>
  <c r="N207" i="16"/>
  <c r="D207" i="16" s="1"/>
  <c r="J207" i="16"/>
  <c r="I207" i="16"/>
  <c r="H207" i="16"/>
  <c r="G207" i="16"/>
  <c r="E207" i="16"/>
  <c r="C207" i="16"/>
  <c r="Q206" i="16"/>
  <c r="P206" i="16"/>
  <c r="O206" i="16"/>
  <c r="N206" i="16"/>
  <c r="D206" i="16" s="1"/>
  <c r="J206" i="16"/>
  <c r="I206" i="16"/>
  <c r="H206" i="16"/>
  <c r="G206" i="16"/>
  <c r="E206" i="16"/>
  <c r="C206" i="16"/>
  <c r="Q205" i="16"/>
  <c r="P205" i="16"/>
  <c r="O205" i="16"/>
  <c r="N205" i="16"/>
  <c r="D205" i="16" s="1"/>
  <c r="J205" i="16"/>
  <c r="I205" i="16"/>
  <c r="H205" i="16"/>
  <c r="G205" i="16"/>
  <c r="E205" i="16"/>
  <c r="C205" i="16"/>
  <c r="Q204" i="16"/>
  <c r="P204" i="16"/>
  <c r="O204" i="16"/>
  <c r="N204" i="16"/>
  <c r="D204" i="16" s="1"/>
  <c r="J204" i="16"/>
  <c r="I204" i="16"/>
  <c r="H204" i="16"/>
  <c r="G204" i="16"/>
  <c r="E204" i="16"/>
  <c r="C204" i="16"/>
  <c r="Q203" i="16"/>
  <c r="P203" i="16"/>
  <c r="O203" i="16"/>
  <c r="N203" i="16"/>
  <c r="D203" i="16" s="1"/>
  <c r="J203" i="16"/>
  <c r="I203" i="16"/>
  <c r="H203" i="16"/>
  <c r="G203" i="16"/>
  <c r="E203" i="16"/>
  <c r="C203" i="16"/>
  <c r="Q202" i="16"/>
  <c r="P202" i="16"/>
  <c r="O202" i="16"/>
  <c r="N202" i="16"/>
  <c r="D202" i="16" s="1"/>
  <c r="J202" i="16"/>
  <c r="I202" i="16"/>
  <c r="H202" i="16"/>
  <c r="G202" i="16"/>
  <c r="E202" i="16"/>
  <c r="C202" i="16"/>
  <c r="Q201" i="16"/>
  <c r="P201" i="16"/>
  <c r="O201" i="16"/>
  <c r="N201" i="16"/>
  <c r="D201" i="16" s="1"/>
  <c r="J201" i="16"/>
  <c r="I201" i="16"/>
  <c r="H201" i="16"/>
  <c r="G201" i="16"/>
  <c r="E201" i="16"/>
  <c r="C201" i="16"/>
  <c r="Q200" i="16"/>
  <c r="P200" i="16"/>
  <c r="O200" i="16"/>
  <c r="N200" i="16"/>
  <c r="D200" i="16" s="1"/>
  <c r="J200" i="16"/>
  <c r="I200" i="16"/>
  <c r="H200" i="16"/>
  <c r="G200" i="16"/>
  <c r="E200" i="16"/>
  <c r="C200" i="16"/>
  <c r="Q199" i="16"/>
  <c r="P199" i="16"/>
  <c r="O199" i="16"/>
  <c r="N199" i="16"/>
  <c r="D199" i="16" s="1"/>
  <c r="J199" i="16"/>
  <c r="I199" i="16"/>
  <c r="H199" i="16"/>
  <c r="G199" i="16"/>
  <c r="E199" i="16"/>
  <c r="C199" i="16"/>
  <c r="Q198" i="16"/>
  <c r="P198" i="16"/>
  <c r="O198" i="16"/>
  <c r="N198" i="16"/>
  <c r="D198" i="16" s="1"/>
  <c r="J198" i="16"/>
  <c r="I198" i="16"/>
  <c r="H198" i="16"/>
  <c r="G198" i="16"/>
  <c r="E198" i="16"/>
  <c r="C198" i="16"/>
  <c r="Q197" i="16"/>
  <c r="P197" i="16"/>
  <c r="O197" i="16"/>
  <c r="N197" i="16"/>
  <c r="D197" i="16" s="1"/>
  <c r="J197" i="16"/>
  <c r="I197" i="16"/>
  <c r="H197" i="16"/>
  <c r="G197" i="16"/>
  <c r="E197" i="16"/>
  <c r="C197" i="16"/>
  <c r="Q196" i="16"/>
  <c r="P196" i="16"/>
  <c r="O196" i="16"/>
  <c r="N196" i="16"/>
  <c r="D196" i="16" s="1"/>
  <c r="J196" i="16"/>
  <c r="I196" i="16"/>
  <c r="H196" i="16"/>
  <c r="G196" i="16"/>
  <c r="E196" i="16"/>
  <c r="C196" i="16"/>
  <c r="Q195" i="16"/>
  <c r="P195" i="16"/>
  <c r="O195" i="16"/>
  <c r="N195" i="16"/>
  <c r="D195" i="16" s="1"/>
  <c r="J195" i="16"/>
  <c r="I195" i="16"/>
  <c r="H195" i="16"/>
  <c r="G195" i="16"/>
  <c r="E195" i="16"/>
  <c r="C195" i="16"/>
  <c r="Q194" i="16"/>
  <c r="P194" i="16"/>
  <c r="O194" i="16"/>
  <c r="N194" i="16"/>
  <c r="D194" i="16" s="1"/>
  <c r="J194" i="16"/>
  <c r="I194" i="16"/>
  <c r="H194" i="16"/>
  <c r="G194" i="16"/>
  <c r="E194" i="16"/>
  <c r="C194" i="16"/>
  <c r="Q193" i="16"/>
  <c r="P193" i="16"/>
  <c r="O193" i="16"/>
  <c r="N193" i="16"/>
  <c r="D193" i="16" s="1"/>
  <c r="J193" i="16"/>
  <c r="I193" i="16"/>
  <c r="H193" i="16"/>
  <c r="G193" i="16"/>
  <c r="E193" i="16"/>
  <c r="C193" i="16"/>
  <c r="Q192" i="16"/>
  <c r="P192" i="16"/>
  <c r="O192" i="16"/>
  <c r="N192" i="16"/>
  <c r="D192" i="16" s="1"/>
  <c r="J192" i="16"/>
  <c r="I192" i="16"/>
  <c r="H192" i="16"/>
  <c r="G192" i="16"/>
  <c r="E192" i="16"/>
  <c r="C192" i="16"/>
  <c r="Q191" i="16"/>
  <c r="P191" i="16"/>
  <c r="O191" i="16"/>
  <c r="N191" i="16"/>
  <c r="D191" i="16" s="1"/>
  <c r="J191" i="16"/>
  <c r="I191" i="16"/>
  <c r="H191" i="16"/>
  <c r="G191" i="16"/>
  <c r="E191" i="16"/>
  <c r="C191" i="16"/>
  <c r="Q190" i="16"/>
  <c r="P190" i="16"/>
  <c r="O190" i="16"/>
  <c r="N190" i="16"/>
  <c r="D190" i="16" s="1"/>
  <c r="J190" i="16"/>
  <c r="I190" i="16"/>
  <c r="H190" i="16"/>
  <c r="G190" i="16"/>
  <c r="E190" i="16"/>
  <c r="C190" i="16"/>
  <c r="Q189" i="16"/>
  <c r="P189" i="16"/>
  <c r="O189" i="16"/>
  <c r="N189" i="16"/>
  <c r="D189" i="16" s="1"/>
  <c r="J189" i="16"/>
  <c r="I189" i="16"/>
  <c r="H189" i="16"/>
  <c r="G189" i="16"/>
  <c r="E189" i="16"/>
  <c r="C189" i="16"/>
  <c r="Q188" i="16"/>
  <c r="P188" i="16"/>
  <c r="O188" i="16"/>
  <c r="N188" i="16"/>
  <c r="D188" i="16" s="1"/>
  <c r="J188" i="16"/>
  <c r="I188" i="16"/>
  <c r="H188" i="16"/>
  <c r="G188" i="16"/>
  <c r="E188" i="16"/>
  <c r="C188" i="16"/>
  <c r="Q187" i="16"/>
  <c r="P187" i="16"/>
  <c r="O187" i="16"/>
  <c r="N187" i="16"/>
  <c r="D187" i="16" s="1"/>
  <c r="J187" i="16"/>
  <c r="I187" i="16"/>
  <c r="H187" i="16"/>
  <c r="G187" i="16"/>
  <c r="E187" i="16"/>
  <c r="C187" i="16"/>
  <c r="Q186" i="16"/>
  <c r="P186" i="16"/>
  <c r="O186" i="16"/>
  <c r="N186" i="16"/>
  <c r="D186" i="16" s="1"/>
  <c r="J186" i="16"/>
  <c r="I186" i="16"/>
  <c r="H186" i="16"/>
  <c r="G186" i="16"/>
  <c r="E186" i="16"/>
  <c r="C186" i="16"/>
  <c r="Q185" i="16"/>
  <c r="P185" i="16"/>
  <c r="O185" i="16"/>
  <c r="N185" i="16"/>
  <c r="D185" i="16" s="1"/>
  <c r="J185" i="16"/>
  <c r="I185" i="16"/>
  <c r="H185" i="16"/>
  <c r="G185" i="16"/>
  <c r="E185" i="16"/>
  <c r="C185" i="16"/>
  <c r="Q184" i="16"/>
  <c r="P184" i="16"/>
  <c r="O184" i="16"/>
  <c r="N184" i="16"/>
  <c r="D184" i="16" s="1"/>
  <c r="J184" i="16"/>
  <c r="I184" i="16"/>
  <c r="H184" i="16"/>
  <c r="G184" i="16"/>
  <c r="E184" i="16"/>
  <c r="C184" i="16"/>
  <c r="Q183" i="16"/>
  <c r="P183" i="16"/>
  <c r="O183" i="16"/>
  <c r="N183" i="16"/>
  <c r="D183" i="16" s="1"/>
  <c r="J183" i="16"/>
  <c r="I183" i="16"/>
  <c r="H183" i="16"/>
  <c r="G183" i="16"/>
  <c r="E183" i="16"/>
  <c r="C183" i="16"/>
  <c r="Q182" i="16"/>
  <c r="P182" i="16"/>
  <c r="O182" i="16"/>
  <c r="N182" i="16"/>
  <c r="D182" i="16" s="1"/>
  <c r="J182" i="16"/>
  <c r="I182" i="16"/>
  <c r="H182" i="16"/>
  <c r="G182" i="16"/>
  <c r="E182" i="16"/>
  <c r="C182" i="16"/>
  <c r="Q181" i="16"/>
  <c r="P181" i="16"/>
  <c r="O181" i="16"/>
  <c r="N181" i="16"/>
  <c r="D181" i="16" s="1"/>
  <c r="J181" i="16"/>
  <c r="I181" i="16"/>
  <c r="H181" i="16"/>
  <c r="G181" i="16"/>
  <c r="E181" i="16"/>
  <c r="C181" i="16"/>
  <c r="Q180" i="16"/>
  <c r="P180" i="16"/>
  <c r="O180" i="16"/>
  <c r="N180" i="16"/>
  <c r="D180" i="16" s="1"/>
  <c r="J180" i="16"/>
  <c r="I180" i="16"/>
  <c r="H180" i="16"/>
  <c r="G180" i="16"/>
  <c r="E180" i="16"/>
  <c r="C180" i="16"/>
  <c r="Q179" i="16"/>
  <c r="P179" i="16"/>
  <c r="O179" i="16"/>
  <c r="N179" i="16"/>
  <c r="D179" i="16" s="1"/>
  <c r="J179" i="16"/>
  <c r="I179" i="16"/>
  <c r="H179" i="16"/>
  <c r="G179" i="16"/>
  <c r="E179" i="16"/>
  <c r="C179" i="16"/>
  <c r="Q178" i="16"/>
  <c r="P178" i="16"/>
  <c r="O178" i="16"/>
  <c r="N178" i="16"/>
  <c r="D178" i="16" s="1"/>
  <c r="J178" i="16"/>
  <c r="I178" i="16"/>
  <c r="H178" i="16"/>
  <c r="G178" i="16"/>
  <c r="E178" i="16"/>
  <c r="C178" i="16"/>
  <c r="Q177" i="16"/>
  <c r="P177" i="16"/>
  <c r="O177" i="16"/>
  <c r="N177" i="16"/>
  <c r="D177" i="16" s="1"/>
  <c r="J177" i="16"/>
  <c r="I177" i="16"/>
  <c r="H177" i="16"/>
  <c r="G177" i="16"/>
  <c r="E177" i="16"/>
  <c r="C177" i="16"/>
  <c r="Q176" i="16"/>
  <c r="P176" i="16"/>
  <c r="O176" i="16"/>
  <c r="N176" i="16"/>
  <c r="D176" i="16" s="1"/>
  <c r="J176" i="16"/>
  <c r="I176" i="16"/>
  <c r="H176" i="16"/>
  <c r="G176" i="16"/>
  <c r="E176" i="16"/>
  <c r="C176" i="16"/>
  <c r="Q175" i="16"/>
  <c r="P175" i="16"/>
  <c r="O175" i="16"/>
  <c r="N175" i="16"/>
  <c r="D175" i="16" s="1"/>
  <c r="J175" i="16"/>
  <c r="I175" i="16"/>
  <c r="H175" i="16"/>
  <c r="G175" i="16"/>
  <c r="E175" i="16"/>
  <c r="C175" i="16"/>
  <c r="Q174" i="16"/>
  <c r="P174" i="16"/>
  <c r="O174" i="16"/>
  <c r="N174" i="16"/>
  <c r="D174" i="16" s="1"/>
  <c r="J174" i="16"/>
  <c r="I174" i="16"/>
  <c r="H174" i="16"/>
  <c r="G174" i="16"/>
  <c r="E174" i="16"/>
  <c r="C174" i="16"/>
  <c r="Q173" i="16"/>
  <c r="P173" i="16"/>
  <c r="O173" i="16"/>
  <c r="N173" i="16"/>
  <c r="D173" i="16" s="1"/>
  <c r="J173" i="16"/>
  <c r="I173" i="16"/>
  <c r="H173" i="16"/>
  <c r="G173" i="16"/>
  <c r="E173" i="16"/>
  <c r="C173" i="16"/>
  <c r="Q172" i="16"/>
  <c r="P172" i="16"/>
  <c r="O172" i="16"/>
  <c r="N172" i="16"/>
  <c r="D172" i="16" s="1"/>
  <c r="J172" i="16"/>
  <c r="I172" i="16"/>
  <c r="H172" i="16"/>
  <c r="G172" i="16"/>
  <c r="E172" i="16"/>
  <c r="C172" i="16"/>
  <c r="Q171" i="16"/>
  <c r="P171" i="16"/>
  <c r="O171" i="16"/>
  <c r="N171" i="16"/>
  <c r="D171" i="16" s="1"/>
  <c r="J171" i="16"/>
  <c r="I171" i="16"/>
  <c r="H171" i="16"/>
  <c r="G171" i="16"/>
  <c r="E171" i="16"/>
  <c r="C171" i="16"/>
  <c r="Q170" i="16"/>
  <c r="P170" i="16"/>
  <c r="O170" i="16"/>
  <c r="N170" i="16"/>
  <c r="D170" i="16" s="1"/>
  <c r="J170" i="16"/>
  <c r="I170" i="16"/>
  <c r="H170" i="16"/>
  <c r="G170" i="16"/>
  <c r="E170" i="16"/>
  <c r="C170" i="16"/>
  <c r="Q169" i="16"/>
  <c r="P169" i="16"/>
  <c r="O169" i="16"/>
  <c r="N169" i="16"/>
  <c r="D169" i="16" s="1"/>
  <c r="J169" i="16"/>
  <c r="I169" i="16"/>
  <c r="H169" i="16"/>
  <c r="G169" i="16"/>
  <c r="E169" i="16"/>
  <c r="C169" i="16"/>
  <c r="Q168" i="16"/>
  <c r="P168" i="16"/>
  <c r="O168" i="16"/>
  <c r="N168" i="16"/>
  <c r="D168" i="16" s="1"/>
  <c r="J168" i="16"/>
  <c r="I168" i="16"/>
  <c r="H168" i="16"/>
  <c r="G168" i="16"/>
  <c r="E168" i="16"/>
  <c r="C168" i="16"/>
  <c r="Q167" i="16"/>
  <c r="P167" i="16"/>
  <c r="O167" i="16"/>
  <c r="N167" i="16"/>
  <c r="D167" i="16" s="1"/>
  <c r="J167" i="16"/>
  <c r="I167" i="16"/>
  <c r="H167" i="16"/>
  <c r="G167" i="16"/>
  <c r="E167" i="16"/>
  <c r="C167" i="16"/>
  <c r="Q166" i="16"/>
  <c r="P166" i="16"/>
  <c r="O166" i="16"/>
  <c r="N166" i="16"/>
  <c r="D166" i="16" s="1"/>
  <c r="J166" i="16"/>
  <c r="I166" i="16"/>
  <c r="H166" i="16"/>
  <c r="G166" i="16"/>
  <c r="E166" i="16"/>
  <c r="C166" i="16"/>
  <c r="Q165" i="16"/>
  <c r="P165" i="16"/>
  <c r="O165" i="16"/>
  <c r="N165" i="16"/>
  <c r="D165" i="16" s="1"/>
  <c r="J165" i="16"/>
  <c r="I165" i="16"/>
  <c r="H165" i="16"/>
  <c r="G165" i="16"/>
  <c r="E165" i="16"/>
  <c r="C165" i="16"/>
  <c r="Q164" i="16"/>
  <c r="P164" i="16"/>
  <c r="O164" i="16"/>
  <c r="N164" i="16"/>
  <c r="D164" i="16" s="1"/>
  <c r="J164" i="16"/>
  <c r="I164" i="16"/>
  <c r="H164" i="16"/>
  <c r="G164" i="16"/>
  <c r="E164" i="16"/>
  <c r="C164" i="16"/>
  <c r="Q163" i="16"/>
  <c r="P163" i="16"/>
  <c r="O163" i="16"/>
  <c r="N163" i="16"/>
  <c r="D163" i="16" s="1"/>
  <c r="J163" i="16"/>
  <c r="I163" i="16"/>
  <c r="H163" i="16"/>
  <c r="G163" i="16"/>
  <c r="E163" i="16"/>
  <c r="C163" i="16"/>
  <c r="Q162" i="16"/>
  <c r="P162" i="16"/>
  <c r="O162" i="16"/>
  <c r="N162" i="16"/>
  <c r="D162" i="16" s="1"/>
  <c r="J162" i="16"/>
  <c r="I162" i="16"/>
  <c r="H162" i="16"/>
  <c r="G162" i="16"/>
  <c r="E162" i="16"/>
  <c r="C162" i="16"/>
  <c r="Q161" i="16"/>
  <c r="P161" i="16"/>
  <c r="O161" i="16"/>
  <c r="N161" i="16"/>
  <c r="D161" i="16" s="1"/>
  <c r="J161" i="16"/>
  <c r="I161" i="16"/>
  <c r="H161" i="16"/>
  <c r="G161" i="16"/>
  <c r="E161" i="16"/>
  <c r="C161" i="16"/>
  <c r="Q160" i="16"/>
  <c r="P160" i="16"/>
  <c r="O160" i="16"/>
  <c r="N160" i="16"/>
  <c r="D160" i="16" s="1"/>
  <c r="J160" i="16"/>
  <c r="I160" i="16"/>
  <c r="H160" i="16"/>
  <c r="G160" i="16"/>
  <c r="E160" i="16"/>
  <c r="C160" i="16"/>
  <c r="Q159" i="16"/>
  <c r="P159" i="16"/>
  <c r="O159" i="16"/>
  <c r="N159" i="16"/>
  <c r="D159" i="16" s="1"/>
  <c r="J159" i="16"/>
  <c r="I159" i="16"/>
  <c r="H159" i="16"/>
  <c r="G159" i="16"/>
  <c r="E159" i="16"/>
  <c r="C159" i="16"/>
  <c r="Q158" i="16"/>
  <c r="P158" i="16"/>
  <c r="O158" i="16"/>
  <c r="N158" i="16"/>
  <c r="D158" i="16" s="1"/>
  <c r="J158" i="16"/>
  <c r="I158" i="16"/>
  <c r="H158" i="16"/>
  <c r="G158" i="16"/>
  <c r="E158" i="16"/>
  <c r="C158" i="16"/>
  <c r="Q157" i="16"/>
  <c r="P157" i="16"/>
  <c r="O157" i="16"/>
  <c r="N157" i="16"/>
  <c r="D157" i="16" s="1"/>
  <c r="J157" i="16"/>
  <c r="I157" i="16"/>
  <c r="H157" i="16"/>
  <c r="G157" i="16"/>
  <c r="E157" i="16"/>
  <c r="C157" i="16"/>
  <c r="Q156" i="16"/>
  <c r="P156" i="16"/>
  <c r="O156" i="16"/>
  <c r="N156" i="16"/>
  <c r="D156" i="16" s="1"/>
  <c r="J156" i="16"/>
  <c r="I156" i="16"/>
  <c r="H156" i="16"/>
  <c r="G156" i="16"/>
  <c r="E156" i="16"/>
  <c r="C156" i="16"/>
  <c r="Q155" i="16"/>
  <c r="P155" i="16"/>
  <c r="O155" i="16"/>
  <c r="N155" i="16"/>
  <c r="D155" i="16" s="1"/>
  <c r="J155" i="16"/>
  <c r="I155" i="16"/>
  <c r="H155" i="16"/>
  <c r="G155" i="16"/>
  <c r="E155" i="16"/>
  <c r="C155" i="16"/>
  <c r="Q154" i="16"/>
  <c r="P154" i="16"/>
  <c r="O154" i="16"/>
  <c r="N154" i="16"/>
  <c r="D154" i="16" s="1"/>
  <c r="J154" i="16"/>
  <c r="I154" i="16"/>
  <c r="H154" i="16"/>
  <c r="G154" i="16"/>
  <c r="E154" i="16"/>
  <c r="C154" i="16"/>
  <c r="Q153" i="16"/>
  <c r="P153" i="16"/>
  <c r="O153" i="16"/>
  <c r="N153" i="16"/>
  <c r="D153" i="16" s="1"/>
  <c r="J153" i="16"/>
  <c r="I153" i="16"/>
  <c r="H153" i="16"/>
  <c r="G153" i="16"/>
  <c r="E153" i="16"/>
  <c r="C153" i="16"/>
  <c r="Q152" i="16"/>
  <c r="P152" i="16"/>
  <c r="O152" i="16"/>
  <c r="N152" i="16"/>
  <c r="D152" i="16" s="1"/>
  <c r="J152" i="16"/>
  <c r="I152" i="16"/>
  <c r="H152" i="16"/>
  <c r="G152" i="16"/>
  <c r="E152" i="16"/>
  <c r="C152" i="16"/>
  <c r="Q151" i="16"/>
  <c r="P151" i="16"/>
  <c r="O151" i="16"/>
  <c r="N151" i="16"/>
  <c r="D151" i="16" s="1"/>
  <c r="J151" i="16"/>
  <c r="I151" i="16"/>
  <c r="H151" i="16"/>
  <c r="G151" i="16"/>
  <c r="E151" i="16"/>
  <c r="C151" i="16"/>
  <c r="Q150" i="16"/>
  <c r="P150" i="16"/>
  <c r="O150" i="16"/>
  <c r="N150" i="16"/>
  <c r="D150" i="16" s="1"/>
  <c r="J150" i="16"/>
  <c r="I150" i="16"/>
  <c r="H150" i="16"/>
  <c r="G150" i="16"/>
  <c r="E150" i="16"/>
  <c r="C150" i="16"/>
  <c r="Q149" i="16"/>
  <c r="P149" i="16"/>
  <c r="O149" i="16"/>
  <c r="N149" i="16"/>
  <c r="D149" i="16" s="1"/>
  <c r="J149" i="16"/>
  <c r="I149" i="16"/>
  <c r="H149" i="16"/>
  <c r="G149" i="16"/>
  <c r="E149" i="16"/>
  <c r="C149" i="16"/>
  <c r="Q148" i="16"/>
  <c r="P148" i="16"/>
  <c r="O148" i="16"/>
  <c r="N148" i="16"/>
  <c r="D148" i="16" s="1"/>
  <c r="J148" i="16"/>
  <c r="I148" i="16"/>
  <c r="H148" i="16"/>
  <c r="G148" i="16"/>
  <c r="E148" i="16"/>
  <c r="C148" i="16"/>
  <c r="Q147" i="16"/>
  <c r="P147" i="16"/>
  <c r="O147" i="16"/>
  <c r="N147" i="16"/>
  <c r="D147" i="16" s="1"/>
  <c r="J147" i="16"/>
  <c r="I147" i="16"/>
  <c r="H147" i="16"/>
  <c r="G147" i="16"/>
  <c r="E147" i="16"/>
  <c r="C147" i="16"/>
  <c r="Q146" i="16"/>
  <c r="P146" i="16"/>
  <c r="O146" i="16"/>
  <c r="N146" i="16"/>
  <c r="D146" i="16" s="1"/>
  <c r="J146" i="16"/>
  <c r="I146" i="16"/>
  <c r="H146" i="16"/>
  <c r="G146" i="16"/>
  <c r="E146" i="16"/>
  <c r="C146" i="16"/>
  <c r="Q145" i="16"/>
  <c r="P145" i="16"/>
  <c r="O145" i="16"/>
  <c r="N145" i="16"/>
  <c r="D145" i="16" s="1"/>
  <c r="J145" i="16"/>
  <c r="I145" i="16"/>
  <c r="H145" i="16"/>
  <c r="G145" i="16"/>
  <c r="E145" i="16"/>
  <c r="C145" i="16"/>
  <c r="Q144" i="16"/>
  <c r="P144" i="16"/>
  <c r="O144" i="16"/>
  <c r="N144" i="16"/>
  <c r="D144" i="16" s="1"/>
  <c r="J144" i="16"/>
  <c r="I144" i="16"/>
  <c r="H144" i="16"/>
  <c r="G144" i="16"/>
  <c r="E144" i="16"/>
  <c r="C144" i="16"/>
  <c r="Q143" i="16"/>
  <c r="P143" i="16"/>
  <c r="O143" i="16"/>
  <c r="N143" i="16"/>
  <c r="D143" i="16" s="1"/>
  <c r="J143" i="16"/>
  <c r="I143" i="16"/>
  <c r="H143" i="16"/>
  <c r="G143" i="16"/>
  <c r="E143" i="16"/>
  <c r="C143" i="16"/>
  <c r="Q142" i="16"/>
  <c r="P142" i="16"/>
  <c r="O142" i="16"/>
  <c r="N142" i="16"/>
  <c r="D142" i="16" s="1"/>
  <c r="J142" i="16"/>
  <c r="I142" i="16"/>
  <c r="H142" i="16"/>
  <c r="G142" i="16"/>
  <c r="E142" i="16"/>
  <c r="C142" i="16"/>
  <c r="Q141" i="16"/>
  <c r="P141" i="16"/>
  <c r="O141" i="16"/>
  <c r="N141" i="16"/>
  <c r="D141" i="16" s="1"/>
  <c r="J141" i="16"/>
  <c r="I141" i="16"/>
  <c r="H141" i="16"/>
  <c r="G141" i="16"/>
  <c r="E141" i="16"/>
  <c r="C141" i="16"/>
  <c r="Q140" i="16"/>
  <c r="P140" i="16"/>
  <c r="O140" i="16"/>
  <c r="N140" i="16"/>
  <c r="D140" i="16" s="1"/>
  <c r="J140" i="16"/>
  <c r="I140" i="16"/>
  <c r="H140" i="16"/>
  <c r="G140" i="16"/>
  <c r="E140" i="16"/>
  <c r="C140" i="16"/>
  <c r="Q139" i="16"/>
  <c r="P139" i="16"/>
  <c r="O139" i="16"/>
  <c r="N139" i="16"/>
  <c r="D139" i="16" s="1"/>
  <c r="J139" i="16"/>
  <c r="I139" i="16"/>
  <c r="H139" i="16"/>
  <c r="G139" i="16"/>
  <c r="E139" i="16"/>
  <c r="C139" i="16"/>
  <c r="Q138" i="16"/>
  <c r="P138" i="16"/>
  <c r="O138" i="16"/>
  <c r="N138" i="16"/>
  <c r="D138" i="16" s="1"/>
  <c r="J138" i="16"/>
  <c r="I138" i="16"/>
  <c r="H138" i="16"/>
  <c r="G138" i="16"/>
  <c r="E138" i="16"/>
  <c r="C138" i="16"/>
  <c r="Q137" i="16"/>
  <c r="P137" i="16"/>
  <c r="O137" i="16"/>
  <c r="N137" i="16"/>
  <c r="D137" i="16" s="1"/>
  <c r="J137" i="16"/>
  <c r="I137" i="16"/>
  <c r="H137" i="16"/>
  <c r="G137" i="16"/>
  <c r="E137" i="16"/>
  <c r="C137" i="16"/>
  <c r="Q136" i="16"/>
  <c r="P136" i="16"/>
  <c r="O136" i="16"/>
  <c r="N136" i="16"/>
  <c r="D136" i="16" s="1"/>
  <c r="J136" i="16"/>
  <c r="I136" i="16"/>
  <c r="H136" i="16"/>
  <c r="G136" i="16"/>
  <c r="E136" i="16"/>
  <c r="C136" i="16"/>
  <c r="Q135" i="16"/>
  <c r="P135" i="16"/>
  <c r="O135" i="16"/>
  <c r="N135" i="16"/>
  <c r="D135" i="16" s="1"/>
  <c r="J135" i="16"/>
  <c r="I135" i="16"/>
  <c r="H135" i="16"/>
  <c r="G135" i="16"/>
  <c r="E135" i="16"/>
  <c r="C135" i="16"/>
  <c r="Q134" i="16"/>
  <c r="P134" i="16"/>
  <c r="O134" i="16"/>
  <c r="N134" i="16"/>
  <c r="D134" i="16" s="1"/>
  <c r="J134" i="16"/>
  <c r="I134" i="16"/>
  <c r="H134" i="16"/>
  <c r="G134" i="16"/>
  <c r="E134" i="16"/>
  <c r="C134" i="16"/>
  <c r="Q133" i="16"/>
  <c r="P133" i="16"/>
  <c r="O133" i="16"/>
  <c r="N133" i="16"/>
  <c r="D133" i="16" s="1"/>
  <c r="J133" i="16"/>
  <c r="I133" i="16"/>
  <c r="H133" i="16"/>
  <c r="G133" i="16"/>
  <c r="E133" i="16"/>
  <c r="C133" i="16"/>
  <c r="Q132" i="16"/>
  <c r="P132" i="16"/>
  <c r="O132" i="16"/>
  <c r="N132" i="16"/>
  <c r="D132" i="16" s="1"/>
  <c r="J132" i="16"/>
  <c r="I132" i="16"/>
  <c r="H132" i="16"/>
  <c r="G132" i="16"/>
  <c r="E132" i="16"/>
  <c r="C132" i="16"/>
  <c r="Q131" i="16"/>
  <c r="P131" i="16"/>
  <c r="O131" i="16"/>
  <c r="N131" i="16"/>
  <c r="D131" i="16" s="1"/>
  <c r="J131" i="16"/>
  <c r="I131" i="16"/>
  <c r="H131" i="16"/>
  <c r="G131" i="16"/>
  <c r="E131" i="16"/>
  <c r="C131" i="16"/>
  <c r="Q130" i="16"/>
  <c r="P130" i="16"/>
  <c r="O130" i="16"/>
  <c r="N130" i="16"/>
  <c r="D130" i="16" s="1"/>
  <c r="J130" i="16"/>
  <c r="I130" i="16"/>
  <c r="H130" i="16"/>
  <c r="G130" i="16"/>
  <c r="E130" i="16"/>
  <c r="C130" i="16"/>
  <c r="Q129" i="16"/>
  <c r="P129" i="16"/>
  <c r="O129" i="16"/>
  <c r="N129" i="16"/>
  <c r="D129" i="16" s="1"/>
  <c r="J129" i="16"/>
  <c r="I129" i="16"/>
  <c r="H129" i="16"/>
  <c r="G129" i="16"/>
  <c r="E129" i="16"/>
  <c r="C129" i="16"/>
  <c r="Q128" i="16"/>
  <c r="P128" i="16"/>
  <c r="O128" i="16"/>
  <c r="N128" i="16"/>
  <c r="D128" i="16" s="1"/>
  <c r="J128" i="16"/>
  <c r="I128" i="16"/>
  <c r="H128" i="16"/>
  <c r="G128" i="16"/>
  <c r="E128" i="16"/>
  <c r="C128" i="16"/>
  <c r="Q127" i="16"/>
  <c r="P127" i="16"/>
  <c r="O127" i="16"/>
  <c r="N127" i="16"/>
  <c r="D127" i="16" s="1"/>
  <c r="J127" i="16"/>
  <c r="I127" i="16"/>
  <c r="H127" i="16"/>
  <c r="G127" i="16"/>
  <c r="E127" i="16"/>
  <c r="C127" i="16"/>
  <c r="Q126" i="16"/>
  <c r="P126" i="16"/>
  <c r="O126" i="16"/>
  <c r="N126" i="16"/>
  <c r="D126" i="16" s="1"/>
  <c r="J126" i="16"/>
  <c r="I126" i="16"/>
  <c r="H126" i="16"/>
  <c r="G126" i="16"/>
  <c r="E126" i="16"/>
  <c r="C126" i="16"/>
  <c r="Q125" i="16"/>
  <c r="P125" i="16"/>
  <c r="O125" i="16"/>
  <c r="N125" i="16"/>
  <c r="D125" i="16" s="1"/>
  <c r="J125" i="16"/>
  <c r="I125" i="16"/>
  <c r="H125" i="16"/>
  <c r="G125" i="16"/>
  <c r="E125" i="16"/>
  <c r="C125" i="16"/>
  <c r="Q124" i="16"/>
  <c r="P124" i="16"/>
  <c r="O124" i="16"/>
  <c r="N124" i="16"/>
  <c r="D124" i="16" s="1"/>
  <c r="J124" i="16"/>
  <c r="I124" i="16"/>
  <c r="H124" i="16"/>
  <c r="G124" i="16"/>
  <c r="E124" i="16"/>
  <c r="C124" i="16"/>
  <c r="Q123" i="16"/>
  <c r="P123" i="16"/>
  <c r="O123" i="16"/>
  <c r="N123" i="16"/>
  <c r="D123" i="16" s="1"/>
  <c r="J123" i="16"/>
  <c r="I123" i="16"/>
  <c r="H123" i="16"/>
  <c r="G123" i="16"/>
  <c r="E123" i="16"/>
  <c r="C123" i="16"/>
  <c r="Q122" i="16"/>
  <c r="P122" i="16"/>
  <c r="O122" i="16"/>
  <c r="N122" i="16"/>
  <c r="D122" i="16" s="1"/>
  <c r="J122" i="16"/>
  <c r="I122" i="16"/>
  <c r="H122" i="16"/>
  <c r="G122" i="16"/>
  <c r="E122" i="16"/>
  <c r="C122" i="16"/>
  <c r="Q121" i="16"/>
  <c r="P121" i="16"/>
  <c r="O121" i="16"/>
  <c r="N121" i="16"/>
  <c r="D121" i="16" s="1"/>
  <c r="J121" i="16"/>
  <c r="I121" i="16"/>
  <c r="H121" i="16"/>
  <c r="G121" i="16"/>
  <c r="E121" i="16"/>
  <c r="C121" i="16"/>
  <c r="Q120" i="16"/>
  <c r="P120" i="16"/>
  <c r="O120" i="16"/>
  <c r="N120" i="16"/>
  <c r="D120" i="16" s="1"/>
  <c r="J120" i="16"/>
  <c r="I120" i="16"/>
  <c r="H120" i="16"/>
  <c r="G120" i="16"/>
  <c r="E120" i="16"/>
  <c r="C120" i="16"/>
  <c r="Q119" i="16"/>
  <c r="P119" i="16"/>
  <c r="O119" i="16"/>
  <c r="N119" i="16"/>
  <c r="D119" i="16" s="1"/>
  <c r="J119" i="16"/>
  <c r="I119" i="16"/>
  <c r="H119" i="16"/>
  <c r="G119" i="16"/>
  <c r="E119" i="16"/>
  <c r="C119" i="16"/>
  <c r="Q118" i="16"/>
  <c r="P118" i="16"/>
  <c r="O118" i="16"/>
  <c r="N118" i="16"/>
  <c r="D118" i="16" s="1"/>
  <c r="J118" i="16"/>
  <c r="I118" i="16"/>
  <c r="H118" i="16"/>
  <c r="G118" i="16"/>
  <c r="E118" i="16"/>
  <c r="C118" i="16"/>
  <c r="Q117" i="16"/>
  <c r="P117" i="16"/>
  <c r="O117" i="16"/>
  <c r="N117" i="16"/>
  <c r="D117" i="16" s="1"/>
  <c r="J117" i="16"/>
  <c r="I117" i="16"/>
  <c r="H117" i="16"/>
  <c r="G117" i="16"/>
  <c r="E117" i="16"/>
  <c r="C117" i="16"/>
  <c r="Q116" i="16"/>
  <c r="P116" i="16"/>
  <c r="O116" i="16"/>
  <c r="N116" i="16"/>
  <c r="D116" i="16" s="1"/>
  <c r="J116" i="16"/>
  <c r="I116" i="16"/>
  <c r="H116" i="16"/>
  <c r="G116" i="16"/>
  <c r="E116" i="16"/>
  <c r="C116" i="16"/>
  <c r="Q115" i="16"/>
  <c r="P115" i="16"/>
  <c r="O115" i="16"/>
  <c r="N115" i="16"/>
  <c r="D115" i="16" s="1"/>
  <c r="J115" i="16"/>
  <c r="I115" i="16"/>
  <c r="H115" i="16"/>
  <c r="G115" i="16"/>
  <c r="E115" i="16"/>
  <c r="C115" i="16"/>
  <c r="Q114" i="16"/>
  <c r="P114" i="16"/>
  <c r="O114" i="16"/>
  <c r="N114" i="16"/>
  <c r="D114" i="16" s="1"/>
  <c r="J114" i="16"/>
  <c r="I114" i="16"/>
  <c r="H114" i="16"/>
  <c r="G114" i="16"/>
  <c r="E114" i="16"/>
  <c r="C114" i="16"/>
  <c r="Q113" i="16"/>
  <c r="P113" i="16"/>
  <c r="O113" i="16"/>
  <c r="N113" i="16"/>
  <c r="D113" i="16" s="1"/>
  <c r="J113" i="16"/>
  <c r="I113" i="16"/>
  <c r="H113" i="16"/>
  <c r="G113" i="16"/>
  <c r="E113" i="16"/>
  <c r="C113" i="16"/>
  <c r="Q112" i="16"/>
  <c r="P112" i="16"/>
  <c r="O112" i="16"/>
  <c r="N112" i="16"/>
  <c r="D112" i="16" s="1"/>
  <c r="J112" i="16"/>
  <c r="I112" i="16"/>
  <c r="H112" i="16"/>
  <c r="G112" i="16"/>
  <c r="E112" i="16"/>
  <c r="C112" i="16"/>
  <c r="Q111" i="16"/>
  <c r="P111" i="16"/>
  <c r="O111" i="16"/>
  <c r="N111" i="16"/>
  <c r="D111" i="16" s="1"/>
  <c r="J111" i="16"/>
  <c r="I111" i="16"/>
  <c r="H111" i="16"/>
  <c r="G111" i="16"/>
  <c r="E111" i="16"/>
  <c r="C111" i="16"/>
  <c r="Q110" i="16"/>
  <c r="P110" i="16"/>
  <c r="O110" i="16"/>
  <c r="N110" i="16"/>
  <c r="D110" i="16" s="1"/>
  <c r="J110" i="16"/>
  <c r="I110" i="16"/>
  <c r="H110" i="16"/>
  <c r="G110" i="16"/>
  <c r="E110" i="16"/>
  <c r="C110" i="16"/>
  <c r="Q109" i="16"/>
  <c r="P109" i="16"/>
  <c r="O109" i="16"/>
  <c r="N109" i="16"/>
  <c r="D109" i="16" s="1"/>
  <c r="J109" i="16"/>
  <c r="I109" i="16"/>
  <c r="H109" i="16"/>
  <c r="G109" i="16"/>
  <c r="E109" i="16"/>
  <c r="C109" i="16"/>
  <c r="Q108" i="16"/>
  <c r="P108" i="16"/>
  <c r="O108" i="16"/>
  <c r="N108" i="16"/>
  <c r="D108" i="16" s="1"/>
  <c r="J108" i="16"/>
  <c r="I108" i="16"/>
  <c r="H108" i="16"/>
  <c r="G108" i="16"/>
  <c r="E108" i="16"/>
  <c r="C108" i="16"/>
  <c r="Q107" i="16"/>
  <c r="P107" i="16"/>
  <c r="O107" i="16"/>
  <c r="N107" i="16"/>
  <c r="D107" i="16" s="1"/>
  <c r="J107" i="16"/>
  <c r="I107" i="16"/>
  <c r="H107" i="16"/>
  <c r="G107" i="16"/>
  <c r="E107" i="16"/>
  <c r="C107" i="16"/>
  <c r="Q106" i="16"/>
  <c r="P106" i="16"/>
  <c r="O106" i="16"/>
  <c r="N106" i="16"/>
  <c r="D106" i="16" s="1"/>
  <c r="J106" i="16"/>
  <c r="I106" i="16"/>
  <c r="H106" i="16"/>
  <c r="G106" i="16"/>
  <c r="E106" i="16"/>
  <c r="C106" i="16"/>
  <c r="Q105" i="16"/>
  <c r="P105" i="16"/>
  <c r="O105" i="16"/>
  <c r="N105" i="16"/>
  <c r="D105" i="16" s="1"/>
  <c r="J105" i="16"/>
  <c r="I105" i="16"/>
  <c r="H105" i="16"/>
  <c r="G105" i="16"/>
  <c r="E105" i="16"/>
  <c r="C105" i="16"/>
  <c r="Q104" i="16"/>
  <c r="P104" i="16"/>
  <c r="O104" i="16"/>
  <c r="N104" i="16"/>
  <c r="D104" i="16" s="1"/>
  <c r="J104" i="16"/>
  <c r="I104" i="16"/>
  <c r="H104" i="16"/>
  <c r="G104" i="16"/>
  <c r="E104" i="16"/>
  <c r="C104" i="16"/>
  <c r="Q103" i="16"/>
  <c r="P103" i="16"/>
  <c r="O103" i="16"/>
  <c r="N103" i="16"/>
  <c r="D103" i="16" s="1"/>
  <c r="J103" i="16"/>
  <c r="I103" i="16"/>
  <c r="H103" i="16"/>
  <c r="G103" i="16"/>
  <c r="E103" i="16"/>
  <c r="C103" i="16"/>
  <c r="Q102" i="16"/>
  <c r="P102" i="16"/>
  <c r="O102" i="16"/>
  <c r="N102" i="16"/>
  <c r="D102" i="16" s="1"/>
  <c r="J102" i="16"/>
  <c r="I102" i="16"/>
  <c r="H102" i="16"/>
  <c r="G102" i="16"/>
  <c r="E102" i="16"/>
  <c r="C102" i="16"/>
  <c r="Q101" i="16"/>
  <c r="P101" i="16"/>
  <c r="O101" i="16"/>
  <c r="N101" i="16"/>
  <c r="D101" i="16" s="1"/>
  <c r="J101" i="16"/>
  <c r="I101" i="16"/>
  <c r="H101" i="16"/>
  <c r="G101" i="16"/>
  <c r="E101" i="16"/>
  <c r="C101" i="16"/>
  <c r="Q100" i="16"/>
  <c r="P100" i="16"/>
  <c r="O100" i="16"/>
  <c r="N100" i="16"/>
  <c r="D100" i="16" s="1"/>
  <c r="J100" i="16"/>
  <c r="I100" i="16"/>
  <c r="H100" i="16"/>
  <c r="G100" i="16"/>
  <c r="E100" i="16"/>
  <c r="C100" i="16"/>
  <c r="Q99" i="16"/>
  <c r="P99" i="16"/>
  <c r="O99" i="16"/>
  <c r="N99" i="16"/>
  <c r="D99" i="16" s="1"/>
  <c r="J99" i="16"/>
  <c r="I99" i="16"/>
  <c r="H99" i="16"/>
  <c r="G99" i="16"/>
  <c r="E99" i="16"/>
  <c r="C99" i="16"/>
  <c r="Q98" i="16"/>
  <c r="P98" i="16"/>
  <c r="O98" i="16"/>
  <c r="N98" i="16"/>
  <c r="D98" i="16" s="1"/>
  <c r="J98" i="16"/>
  <c r="I98" i="16"/>
  <c r="H98" i="16"/>
  <c r="G98" i="16"/>
  <c r="E98" i="16"/>
  <c r="C98" i="16"/>
  <c r="Q97" i="16"/>
  <c r="P97" i="16"/>
  <c r="O97" i="16"/>
  <c r="N97" i="16"/>
  <c r="D97" i="16" s="1"/>
  <c r="J97" i="16"/>
  <c r="I97" i="16"/>
  <c r="H97" i="16"/>
  <c r="G97" i="16"/>
  <c r="E97" i="16"/>
  <c r="C97" i="16"/>
  <c r="Q96" i="16"/>
  <c r="P96" i="16"/>
  <c r="O96" i="16"/>
  <c r="N96" i="16"/>
  <c r="D96" i="16" s="1"/>
  <c r="J96" i="16"/>
  <c r="I96" i="16"/>
  <c r="H96" i="16"/>
  <c r="G96" i="16"/>
  <c r="E96" i="16"/>
  <c r="C96" i="16"/>
  <c r="Q95" i="16"/>
  <c r="P95" i="16"/>
  <c r="O95" i="16"/>
  <c r="N95" i="16"/>
  <c r="D95" i="16" s="1"/>
  <c r="J95" i="16"/>
  <c r="I95" i="16"/>
  <c r="H95" i="16"/>
  <c r="G95" i="16"/>
  <c r="E95" i="16"/>
  <c r="C95" i="16"/>
  <c r="Q94" i="16"/>
  <c r="P94" i="16"/>
  <c r="O94" i="16"/>
  <c r="N94" i="16"/>
  <c r="D94" i="16" s="1"/>
  <c r="J94" i="16"/>
  <c r="I94" i="16"/>
  <c r="H94" i="16"/>
  <c r="G94" i="16"/>
  <c r="E94" i="16"/>
  <c r="C94" i="16"/>
  <c r="Q93" i="16"/>
  <c r="P93" i="16"/>
  <c r="O93" i="16"/>
  <c r="N93" i="16"/>
  <c r="D93" i="16" s="1"/>
  <c r="J93" i="16"/>
  <c r="I93" i="16"/>
  <c r="H93" i="16"/>
  <c r="G93" i="16"/>
  <c r="E93" i="16"/>
  <c r="C93" i="16"/>
  <c r="Q92" i="16"/>
  <c r="P92" i="16"/>
  <c r="O92" i="16"/>
  <c r="N92" i="16"/>
  <c r="D92" i="16" s="1"/>
  <c r="J92" i="16"/>
  <c r="I92" i="16"/>
  <c r="H92" i="16"/>
  <c r="G92" i="16"/>
  <c r="E92" i="16"/>
  <c r="C92" i="16"/>
  <c r="Q91" i="16"/>
  <c r="P91" i="16"/>
  <c r="O91" i="16"/>
  <c r="N91" i="16"/>
  <c r="D91" i="16" s="1"/>
  <c r="J91" i="16"/>
  <c r="I91" i="16"/>
  <c r="H91" i="16"/>
  <c r="G91" i="16"/>
  <c r="E91" i="16"/>
  <c r="C91" i="16"/>
  <c r="Q90" i="16"/>
  <c r="P90" i="16"/>
  <c r="O90" i="16"/>
  <c r="N90" i="16"/>
  <c r="D90" i="16" s="1"/>
  <c r="J90" i="16"/>
  <c r="I90" i="16"/>
  <c r="H90" i="16"/>
  <c r="G90" i="16"/>
  <c r="E90" i="16"/>
  <c r="C90" i="16"/>
  <c r="Q89" i="16"/>
  <c r="P89" i="16"/>
  <c r="O89" i="16"/>
  <c r="N89" i="16"/>
  <c r="D89" i="16" s="1"/>
  <c r="J89" i="16"/>
  <c r="I89" i="16"/>
  <c r="H89" i="16"/>
  <c r="G89" i="16"/>
  <c r="E89" i="16"/>
  <c r="C89" i="16"/>
  <c r="Q88" i="16"/>
  <c r="P88" i="16"/>
  <c r="O88" i="16"/>
  <c r="N88" i="16"/>
  <c r="D88" i="16" s="1"/>
  <c r="J88" i="16"/>
  <c r="I88" i="16"/>
  <c r="H88" i="16"/>
  <c r="G88" i="16"/>
  <c r="E88" i="16"/>
  <c r="C88" i="16"/>
  <c r="Q87" i="16"/>
  <c r="P87" i="16"/>
  <c r="O87" i="16"/>
  <c r="N87" i="16"/>
  <c r="D87" i="16" s="1"/>
  <c r="J87" i="16"/>
  <c r="I87" i="16"/>
  <c r="H87" i="16"/>
  <c r="G87" i="16"/>
  <c r="E87" i="16"/>
  <c r="C87" i="16"/>
  <c r="Q86" i="16"/>
  <c r="P86" i="16"/>
  <c r="O86" i="16"/>
  <c r="N86" i="16"/>
  <c r="D86" i="16" s="1"/>
  <c r="J86" i="16"/>
  <c r="I86" i="16"/>
  <c r="H86" i="16"/>
  <c r="G86" i="16"/>
  <c r="E86" i="16"/>
  <c r="C86" i="16"/>
  <c r="Q85" i="16"/>
  <c r="P85" i="16"/>
  <c r="O85" i="16"/>
  <c r="N85" i="16"/>
  <c r="D85" i="16" s="1"/>
  <c r="J85" i="16"/>
  <c r="I85" i="16"/>
  <c r="H85" i="16"/>
  <c r="G85" i="16"/>
  <c r="E85" i="16"/>
  <c r="C85" i="16"/>
  <c r="Q84" i="16"/>
  <c r="P84" i="16"/>
  <c r="O84" i="16"/>
  <c r="N84" i="16"/>
  <c r="D84" i="16" s="1"/>
  <c r="J84" i="16"/>
  <c r="I84" i="16"/>
  <c r="H84" i="16"/>
  <c r="G84" i="16"/>
  <c r="E84" i="16"/>
  <c r="C84" i="16"/>
  <c r="Q83" i="16"/>
  <c r="P83" i="16"/>
  <c r="O83" i="16"/>
  <c r="N83" i="16"/>
  <c r="D83" i="16" s="1"/>
  <c r="J83" i="16"/>
  <c r="I83" i="16"/>
  <c r="H83" i="16"/>
  <c r="G83" i="16"/>
  <c r="E83" i="16"/>
  <c r="C83" i="16"/>
  <c r="Q82" i="16"/>
  <c r="P82" i="16"/>
  <c r="O82" i="16"/>
  <c r="N82" i="16"/>
  <c r="D82" i="16" s="1"/>
  <c r="J82" i="16"/>
  <c r="I82" i="16"/>
  <c r="H82" i="16"/>
  <c r="G82" i="16"/>
  <c r="E82" i="16"/>
  <c r="C82" i="16"/>
  <c r="Q81" i="16"/>
  <c r="P81" i="16"/>
  <c r="O81" i="16"/>
  <c r="N81" i="16"/>
  <c r="D81" i="16" s="1"/>
  <c r="J81" i="16"/>
  <c r="I81" i="16"/>
  <c r="H81" i="16"/>
  <c r="G81" i="16"/>
  <c r="E81" i="16"/>
  <c r="C81" i="16"/>
  <c r="Q80" i="16"/>
  <c r="P80" i="16"/>
  <c r="O80" i="16"/>
  <c r="N80" i="16"/>
  <c r="D80" i="16" s="1"/>
  <c r="J80" i="16"/>
  <c r="I80" i="16"/>
  <c r="H80" i="16"/>
  <c r="G80" i="16"/>
  <c r="E80" i="16"/>
  <c r="C80" i="16"/>
  <c r="Q79" i="16"/>
  <c r="P79" i="16"/>
  <c r="O79" i="16"/>
  <c r="N79" i="16"/>
  <c r="D79" i="16" s="1"/>
  <c r="J79" i="16"/>
  <c r="I79" i="16"/>
  <c r="H79" i="16"/>
  <c r="G79" i="16"/>
  <c r="E79" i="16"/>
  <c r="C79" i="16"/>
  <c r="Q78" i="16"/>
  <c r="P78" i="16"/>
  <c r="O78" i="16"/>
  <c r="N78" i="16"/>
  <c r="D78" i="16" s="1"/>
  <c r="J78" i="16"/>
  <c r="I78" i="16"/>
  <c r="H78" i="16"/>
  <c r="G78" i="16"/>
  <c r="E78" i="16"/>
  <c r="C78" i="16"/>
  <c r="Q77" i="16"/>
  <c r="P77" i="16"/>
  <c r="O77" i="16"/>
  <c r="N77" i="16"/>
  <c r="D77" i="16" s="1"/>
  <c r="J77" i="16"/>
  <c r="I77" i="16"/>
  <c r="H77" i="16"/>
  <c r="G77" i="16"/>
  <c r="E77" i="16"/>
  <c r="C77" i="16"/>
  <c r="Q76" i="16"/>
  <c r="P76" i="16"/>
  <c r="O76" i="16"/>
  <c r="N76" i="16"/>
  <c r="D76" i="16" s="1"/>
  <c r="J76" i="16"/>
  <c r="I76" i="16"/>
  <c r="H76" i="16"/>
  <c r="G76" i="16"/>
  <c r="E76" i="16"/>
  <c r="C76" i="16"/>
  <c r="Q75" i="16"/>
  <c r="P75" i="16"/>
  <c r="O75" i="16"/>
  <c r="N75" i="16"/>
  <c r="D75" i="16" s="1"/>
  <c r="J75" i="16"/>
  <c r="I75" i="16"/>
  <c r="H75" i="16"/>
  <c r="G75" i="16"/>
  <c r="E75" i="16"/>
  <c r="C75" i="16"/>
  <c r="Q74" i="16"/>
  <c r="P74" i="16"/>
  <c r="O74" i="16"/>
  <c r="N74" i="16"/>
  <c r="D74" i="16" s="1"/>
  <c r="J74" i="16"/>
  <c r="I74" i="16"/>
  <c r="H74" i="16"/>
  <c r="G74" i="16"/>
  <c r="E74" i="16"/>
  <c r="C74" i="16"/>
  <c r="Q73" i="16"/>
  <c r="P73" i="16"/>
  <c r="O73" i="16"/>
  <c r="N73" i="16"/>
  <c r="D73" i="16" s="1"/>
  <c r="J73" i="16"/>
  <c r="I73" i="16"/>
  <c r="H73" i="16"/>
  <c r="G73" i="16"/>
  <c r="E73" i="16"/>
  <c r="C73" i="16"/>
  <c r="Q72" i="16"/>
  <c r="P72" i="16"/>
  <c r="O72" i="16"/>
  <c r="N72" i="16"/>
  <c r="D72" i="16" s="1"/>
  <c r="J72" i="16"/>
  <c r="I72" i="16"/>
  <c r="H72" i="16"/>
  <c r="G72" i="16"/>
  <c r="E72" i="16"/>
  <c r="C72" i="16"/>
  <c r="Q71" i="16"/>
  <c r="P71" i="16"/>
  <c r="O71" i="16"/>
  <c r="N71" i="16"/>
  <c r="D71" i="16" s="1"/>
  <c r="J71" i="16"/>
  <c r="I71" i="16"/>
  <c r="H71" i="16"/>
  <c r="G71" i="16"/>
  <c r="E71" i="16"/>
  <c r="C71" i="16"/>
  <c r="Q70" i="16"/>
  <c r="P70" i="16"/>
  <c r="O70" i="16"/>
  <c r="N70" i="16"/>
  <c r="D70" i="16" s="1"/>
  <c r="J70" i="16"/>
  <c r="I70" i="16"/>
  <c r="H70" i="16"/>
  <c r="G70" i="16"/>
  <c r="E70" i="16"/>
  <c r="C70" i="16"/>
  <c r="Q69" i="16"/>
  <c r="P69" i="16"/>
  <c r="O69" i="16"/>
  <c r="N69" i="16"/>
  <c r="D69" i="16" s="1"/>
  <c r="J69" i="16"/>
  <c r="I69" i="16"/>
  <c r="H69" i="16"/>
  <c r="G69" i="16"/>
  <c r="E69" i="16"/>
  <c r="C69" i="16"/>
  <c r="Q68" i="16"/>
  <c r="P68" i="16"/>
  <c r="O68" i="16"/>
  <c r="N68" i="16"/>
  <c r="D68" i="16" s="1"/>
  <c r="J68" i="16"/>
  <c r="I68" i="16"/>
  <c r="H68" i="16"/>
  <c r="G68" i="16"/>
  <c r="E68" i="16"/>
  <c r="C68" i="16"/>
  <c r="Q67" i="16"/>
  <c r="P67" i="16"/>
  <c r="O67" i="16"/>
  <c r="N67" i="16"/>
  <c r="D67" i="16" s="1"/>
  <c r="J67" i="16"/>
  <c r="I67" i="16"/>
  <c r="H67" i="16"/>
  <c r="G67" i="16"/>
  <c r="E67" i="16"/>
  <c r="C67" i="16"/>
  <c r="Q66" i="16"/>
  <c r="P66" i="16"/>
  <c r="O66" i="16"/>
  <c r="N66" i="16"/>
  <c r="D66" i="16" s="1"/>
  <c r="J66" i="16"/>
  <c r="I66" i="16"/>
  <c r="H66" i="16"/>
  <c r="G66" i="16"/>
  <c r="E66" i="16"/>
  <c r="C66" i="16"/>
  <c r="Q65" i="16"/>
  <c r="P65" i="16"/>
  <c r="O65" i="16"/>
  <c r="N65" i="16"/>
  <c r="D65" i="16" s="1"/>
  <c r="J65" i="16"/>
  <c r="I65" i="16"/>
  <c r="H65" i="16"/>
  <c r="G65" i="16"/>
  <c r="E65" i="16"/>
  <c r="C65" i="16"/>
  <c r="Q64" i="16"/>
  <c r="P64" i="16"/>
  <c r="O64" i="16"/>
  <c r="N64" i="16"/>
  <c r="D64" i="16" s="1"/>
  <c r="J64" i="16"/>
  <c r="I64" i="16"/>
  <c r="H64" i="16"/>
  <c r="G64" i="16"/>
  <c r="E64" i="16"/>
  <c r="C64" i="16"/>
  <c r="Q63" i="16"/>
  <c r="P63" i="16"/>
  <c r="O63" i="16"/>
  <c r="N63" i="16"/>
  <c r="D63" i="16" s="1"/>
  <c r="J63" i="16"/>
  <c r="I63" i="16"/>
  <c r="H63" i="16"/>
  <c r="G63" i="16"/>
  <c r="E63" i="16"/>
  <c r="C63" i="16"/>
  <c r="Q62" i="16"/>
  <c r="P62" i="16"/>
  <c r="O62" i="16"/>
  <c r="N62" i="16"/>
  <c r="D62" i="16" s="1"/>
  <c r="J62" i="16"/>
  <c r="I62" i="16"/>
  <c r="H62" i="16"/>
  <c r="G62" i="16"/>
  <c r="E62" i="16"/>
  <c r="C62" i="16"/>
  <c r="Q61" i="16"/>
  <c r="P61" i="16"/>
  <c r="O61" i="16"/>
  <c r="N61" i="16"/>
  <c r="D61" i="16" s="1"/>
  <c r="J61" i="16"/>
  <c r="I61" i="16"/>
  <c r="H61" i="16"/>
  <c r="G61" i="16"/>
  <c r="E61" i="16"/>
  <c r="C61" i="16"/>
  <c r="Q60" i="16"/>
  <c r="P60" i="16"/>
  <c r="O60" i="16"/>
  <c r="N60" i="16"/>
  <c r="D60" i="16" s="1"/>
  <c r="J60" i="16"/>
  <c r="I60" i="16"/>
  <c r="H60" i="16"/>
  <c r="G60" i="16"/>
  <c r="E60" i="16"/>
  <c r="C60" i="16"/>
  <c r="Q59" i="16"/>
  <c r="P59" i="16"/>
  <c r="O59" i="16"/>
  <c r="N59" i="16"/>
  <c r="D59" i="16" s="1"/>
  <c r="J59" i="16"/>
  <c r="I59" i="16"/>
  <c r="H59" i="16"/>
  <c r="G59" i="16"/>
  <c r="E59" i="16"/>
  <c r="C59" i="16"/>
  <c r="Q58" i="16"/>
  <c r="P58" i="16"/>
  <c r="O58" i="16"/>
  <c r="N58" i="16"/>
  <c r="D58" i="16" s="1"/>
  <c r="J58" i="16"/>
  <c r="I58" i="16"/>
  <c r="H58" i="16"/>
  <c r="G58" i="16"/>
  <c r="E58" i="16"/>
  <c r="C58" i="16"/>
  <c r="Q57" i="16"/>
  <c r="P57" i="16"/>
  <c r="O57" i="16"/>
  <c r="N57" i="16"/>
  <c r="D57" i="16" s="1"/>
  <c r="J57" i="16"/>
  <c r="I57" i="16"/>
  <c r="H57" i="16"/>
  <c r="G57" i="16"/>
  <c r="E57" i="16"/>
  <c r="C57" i="16"/>
  <c r="Q56" i="16"/>
  <c r="P56" i="16"/>
  <c r="O56" i="16"/>
  <c r="N56" i="16"/>
  <c r="D56" i="16" s="1"/>
  <c r="J56" i="16"/>
  <c r="I56" i="16"/>
  <c r="H56" i="16"/>
  <c r="G56" i="16"/>
  <c r="E56" i="16"/>
  <c r="C56" i="16"/>
  <c r="Q55" i="16"/>
  <c r="P55" i="16"/>
  <c r="O55" i="16"/>
  <c r="N55" i="16"/>
  <c r="D55" i="16" s="1"/>
  <c r="J55" i="16"/>
  <c r="I55" i="16"/>
  <c r="H55" i="16"/>
  <c r="G55" i="16"/>
  <c r="E55" i="16"/>
  <c r="C55" i="16"/>
  <c r="Q54" i="16"/>
  <c r="P54" i="16"/>
  <c r="O54" i="16"/>
  <c r="N54" i="16"/>
  <c r="D54" i="16" s="1"/>
  <c r="J54" i="16"/>
  <c r="I54" i="16"/>
  <c r="H54" i="16"/>
  <c r="G54" i="16"/>
  <c r="E54" i="16"/>
  <c r="C54" i="16"/>
  <c r="Q53" i="16"/>
  <c r="P53" i="16"/>
  <c r="O53" i="16"/>
  <c r="N53" i="16"/>
  <c r="D53" i="16" s="1"/>
  <c r="J53" i="16"/>
  <c r="I53" i="16"/>
  <c r="H53" i="16"/>
  <c r="G53" i="16"/>
  <c r="E53" i="16"/>
  <c r="C53" i="16"/>
  <c r="Q52" i="16"/>
  <c r="P52" i="16"/>
  <c r="O52" i="16"/>
  <c r="N52" i="16"/>
  <c r="D52" i="16" s="1"/>
  <c r="J52" i="16"/>
  <c r="I52" i="16"/>
  <c r="H52" i="16"/>
  <c r="G52" i="16"/>
  <c r="E52" i="16"/>
  <c r="C52" i="16"/>
  <c r="Q51" i="16"/>
  <c r="P51" i="16"/>
  <c r="O51" i="16"/>
  <c r="N51" i="16"/>
  <c r="D51" i="16" s="1"/>
  <c r="J51" i="16"/>
  <c r="I51" i="16"/>
  <c r="H51" i="16"/>
  <c r="G51" i="16"/>
  <c r="E51" i="16"/>
  <c r="C51" i="16"/>
  <c r="Q50" i="16"/>
  <c r="P50" i="16"/>
  <c r="O50" i="16"/>
  <c r="N50" i="16"/>
  <c r="D50" i="16" s="1"/>
  <c r="J50" i="16"/>
  <c r="I50" i="16"/>
  <c r="H50" i="16"/>
  <c r="G50" i="16"/>
  <c r="E50" i="16"/>
  <c r="C50" i="16"/>
  <c r="Q49" i="16"/>
  <c r="P49" i="16"/>
  <c r="O49" i="16"/>
  <c r="N49" i="16"/>
  <c r="D49" i="16" s="1"/>
  <c r="J49" i="16"/>
  <c r="I49" i="16"/>
  <c r="H49" i="16"/>
  <c r="G49" i="16"/>
  <c r="E49" i="16"/>
  <c r="C49" i="16"/>
  <c r="Q48" i="16"/>
  <c r="P48" i="16"/>
  <c r="O48" i="16"/>
  <c r="N48" i="16"/>
  <c r="D48" i="16" s="1"/>
  <c r="J48" i="16"/>
  <c r="I48" i="16"/>
  <c r="H48" i="16"/>
  <c r="G48" i="16"/>
  <c r="E48" i="16"/>
  <c r="C48" i="16"/>
  <c r="Q47" i="16"/>
  <c r="P47" i="16"/>
  <c r="O47" i="16"/>
  <c r="N47" i="16"/>
  <c r="D47" i="16" s="1"/>
  <c r="J47" i="16"/>
  <c r="I47" i="16"/>
  <c r="H47" i="16"/>
  <c r="G47" i="16"/>
  <c r="E47" i="16"/>
  <c r="C47" i="16"/>
  <c r="Q46" i="16"/>
  <c r="P46" i="16"/>
  <c r="O46" i="16"/>
  <c r="N46" i="16"/>
  <c r="D46" i="16" s="1"/>
  <c r="J46" i="16"/>
  <c r="I46" i="16"/>
  <c r="H46" i="16"/>
  <c r="G46" i="16"/>
  <c r="E46" i="16"/>
  <c r="C46" i="16"/>
  <c r="Q45" i="16"/>
  <c r="P45" i="16"/>
  <c r="O45" i="16"/>
  <c r="N45" i="16"/>
  <c r="D45" i="16" s="1"/>
  <c r="J45" i="16"/>
  <c r="I45" i="16"/>
  <c r="H45" i="16"/>
  <c r="G45" i="16"/>
  <c r="E45" i="16"/>
  <c r="C45" i="16"/>
  <c r="Q44" i="16"/>
  <c r="P44" i="16"/>
  <c r="O44" i="16"/>
  <c r="N44" i="16"/>
  <c r="D44" i="16" s="1"/>
  <c r="J44" i="16"/>
  <c r="I44" i="16"/>
  <c r="H44" i="16"/>
  <c r="G44" i="16"/>
  <c r="E44" i="16"/>
  <c r="C44" i="16"/>
  <c r="Q43" i="16"/>
  <c r="P43" i="16"/>
  <c r="O43" i="16"/>
  <c r="N43" i="16"/>
  <c r="D43" i="16" s="1"/>
  <c r="J43" i="16"/>
  <c r="I43" i="16"/>
  <c r="H43" i="16"/>
  <c r="G43" i="16"/>
  <c r="E43" i="16"/>
  <c r="C43" i="16"/>
  <c r="Q42" i="16"/>
  <c r="P42" i="16"/>
  <c r="O42" i="16"/>
  <c r="N42" i="16"/>
  <c r="D42" i="16" s="1"/>
  <c r="J42" i="16"/>
  <c r="I42" i="16"/>
  <c r="H42" i="16"/>
  <c r="G42" i="16"/>
  <c r="E42" i="16"/>
  <c r="C42" i="16"/>
  <c r="Q41" i="16"/>
  <c r="P41" i="16"/>
  <c r="O41" i="16"/>
  <c r="N41" i="16"/>
  <c r="D41" i="16" s="1"/>
  <c r="J41" i="16"/>
  <c r="I41" i="16"/>
  <c r="H41" i="16"/>
  <c r="G41" i="16"/>
  <c r="E41" i="16"/>
  <c r="C41" i="16"/>
  <c r="Q40" i="16"/>
  <c r="P40" i="16"/>
  <c r="O40" i="16"/>
  <c r="N40" i="16"/>
  <c r="D40" i="16" s="1"/>
  <c r="J40" i="16"/>
  <c r="I40" i="16"/>
  <c r="H40" i="16"/>
  <c r="G40" i="16"/>
  <c r="E40" i="16"/>
  <c r="C40" i="16"/>
  <c r="Q39" i="16"/>
  <c r="P39" i="16"/>
  <c r="O39" i="16"/>
  <c r="N39" i="16"/>
  <c r="D39" i="16" s="1"/>
  <c r="J39" i="16"/>
  <c r="I39" i="16"/>
  <c r="H39" i="16"/>
  <c r="G39" i="16"/>
  <c r="E39" i="16"/>
  <c r="C39" i="16"/>
  <c r="Q38" i="16"/>
  <c r="P38" i="16"/>
  <c r="O38" i="16"/>
  <c r="N38" i="16"/>
  <c r="D38" i="16" s="1"/>
  <c r="J38" i="16"/>
  <c r="I38" i="16"/>
  <c r="H38" i="16"/>
  <c r="G38" i="16"/>
  <c r="E38" i="16"/>
  <c r="C38" i="16"/>
  <c r="Q37" i="16"/>
  <c r="P37" i="16"/>
  <c r="O37" i="16"/>
  <c r="N37" i="16"/>
  <c r="D37" i="16" s="1"/>
  <c r="J37" i="16"/>
  <c r="I37" i="16"/>
  <c r="H37" i="16"/>
  <c r="G37" i="16"/>
  <c r="E37" i="16"/>
  <c r="C37" i="16"/>
  <c r="Q36" i="16"/>
  <c r="P36" i="16"/>
  <c r="O36" i="16"/>
  <c r="N36" i="16"/>
  <c r="D36" i="16" s="1"/>
  <c r="J36" i="16"/>
  <c r="I36" i="16"/>
  <c r="H36" i="16"/>
  <c r="G36" i="16"/>
  <c r="E36" i="16"/>
  <c r="C36" i="16"/>
  <c r="Q35" i="16"/>
  <c r="P35" i="16"/>
  <c r="O35" i="16"/>
  <c r="N35" i="16"/>
  <c r="D35" i="16" s="1"/>
  <c r="J35" i="16"/>
  <c r="I35" i="16"/>
  <c r="H35" i="16"/>
  <c r="G35" i="16"/>
  <c r="E35" i="16"/>
  <c r="C35" i="16"/>
  <c r="Q34" i="16"/>
  <c r="P34" i="16"/>
  <c r="O34" i="16"/>
  <c r="N34" i="16"/>
  <c r="D34" i="16" s="1"/>
  <c r="J34" i="16"/>
  <c r="I34" i="16"/>
  <c r="H34" i="16"/>
  <c r="G34" i="16"/>
  <c r="E34" i="16"/>
  <c r="C34" i="16"/>
  <c r="Q33" i="16"/>
  <c r="P33" i="16"/>
  <c r="O33" i="16"/>
  <c r="N33" i="16"/>
  <c r="D33" i="16" s="1"/>
  <c r="J33" i="16"/>
  <c r="I33" i="16"/>
  <c r="H33" i="16"/>
  <c r="G33" i="16"/>
  <c r="E33" i="16"/>
  <c r="C33" i="16"/>
  <c r="Q32" i="16"/>
  <c r="P32" i="16"/>
  <c r="O32" i="16"/>
  <c r="N32" i="16"/>
  <c r="D32" i="16" s="1"/>
  <c r="J32" i="16"/>
  <c r="I32" i="16"/>
  <c r="H32" i="16"/>
  <c r="G32" i="16"/>
  <c r="E32" i="16"/>
  <c r="C32" i="16"/>
  <c r="Q31" i="16"/>
  <c r="P31" i="16"/>
  <c r="O31" i="16"/>
  <c r="N31" i="16"/>
  <c r="D31" i="16" s="1"/>
  <c r="J31" i="16"/>
  <c r="I31" i="16"/>
  <c r="H31" i="16"/>
  <c r="G31" i="16"/>
  <c r="E31" i="16"/>
  <c r="C31" i="16"/>
  <c r="Q30" i="16"/>
  <c r="P30" i="16"/>
  <c r="O30" i="16"/>
  <c r="N30" i="16"/>
  <c r="D30" i="16" s="1"/>
  <c r="J30" i="16"/>
  <c r="I30" i="16"/>
  <c r="H30" i="16"/>
  <c r="G30" i="16"/>
  <c r="E30" i="16"/>
  <c r="C30" i="16"/>
  <c r="Q29" i="16"/>
  <c r="P29" i="16"/>
  <c r="O29" i="16"/>
  <c r="N29" i="16"/>
  <c r="D29" i="16" s="1"/>
  <c r="J29" i="16"/>
  <c r="I29" i="16"/>
  <c r="H29" i="16"/>
  <c r="G29" i="16"/>
  <c r="E29" i="16"/>
  <c r="C29" i="16"/>
  <c r="Q28" i="16"/>
  <c r="P28" i="16"/>
  <c r="O28" i="16"/>
  <c r="N28" i="16"/>
  <c r="D28" i="16" s="1"/>
  <c r="J28" i="16"/>
  <c r="I28" i="16"/>
  <c r="H28" i="16"/>
  <c r="G28" i="16"/>
  <c r="E28" i="16"/>
  <c r="C28" i="16"/>
  <c r="Q27" i="16"/>
  <c r="P27" i="16"/>
  <c r="O27" i="16"/>
  <c r="N27" i="16"/>
  <c r="D27" i="16" s="1"/>
  <c r="J27" i="16"/>
  <c r="I27" i="16"/>
  <c r="H27" i="16"/>
  <c r="G27" i="16"/>
  <c r="E27" i="16"/>
  <c r="C27" i="16"/>
  <c r="Q26" i="16"/>
  <c r="P26" i="16"/>
  <c r="O26" i="16"/>
  <c r="N26" i="16"/>
  <c r="D26" i="16" s="1"/>
  <c r="J26" i="16"/>
  <c r="I26" i="16"/>
  <c r="H26" i="16"/>
  <c r="G26" i="16"/>
  <c r="E26" i="16"/>
  <c r="C26" i="16"/>
  <c r="Q25" i="16"/>
  <c r="P25" i="16"/>
  <c r="O25" i="16"/>
  <c r="N25" i="16"/>
  <c r="D25" i="16" s="1"/>
  <c r="J25" i="16"/>
  <c r="I25" i="16"/>
  <c r="H25" i="16"/>
  <c r="G25" i="16"/>
  <c r="E25" i="16"/>
  <c r="C25" i="16"/>
  <c r="Q24" i="16"/>
  <c r="P24" i="16"/>
  <c r="O24" i="16"/>
  <c r="N24" i="16"/>
  <c r="D24" i="16" s="1"/>
  <c r="J24" i="16"/>
  <c r="I24" i="16"/>
  <c r="H24" i="16"/>
  <c r="G24" i="16"/>
  <c r="E24" i="16"/>
  <c r="C24" i="16"/>
  <c r="Q23" i="16"/>
  <c r="P23" i="16"/>
  <c r="O23" i="16"/>
  <c r="N23" i="16"/>
  <c r="D23" i="16" s="1"/>
  <c r="J23" i="16"/>
  <c r="I23" i="16"/>
  <c r="H23" i="16"/>
  <c r="G23" i="16"/>
  <c r="E23" i="16"/>
  <c r="C23" i="16"/>
  <c r="Q22" i="16"/>
  <c r="P22" i="16"/>
  <c r="O22" i="16"/>
  <c r="N22" i="16"/>
  <c r="D22" i="16" s="1"/>
  <c r="J22" i="16"/>
  <c r="I22" i="16"/>
  <c r="H22" i="16"/>
  <c r="G22" i="16"/>
  <c r="E22" i="16"/>
  <c r="C22" i="16"/>
  <c r="Q21" i="16"/>
  <c r="P21" i="16"/>
  <c r="O21" i="16"/>
  <c r="N21" i="16"/>
  <c r="D21" i="16" s="1"/>
  <c r="J21" i="16"/>
  <c r="I21" i="16"/>
  <c r="H21" i="16"/>
  <c r="G21" i="16"/>
  <c r="E21" i="16"/>
  <c r="C21" i="16"/>
  <c r="Q20" i="16"/>
  <c r="P20" i="16"/>
  <c r="O20" i="16"/>
  <c r="N20" i="16"/>
  <c r="D20" i="16" s="1"/>
  <c r="J20" i="16"/>
  <c r="I20" i="16"/>
  <c r="H20" i="16"/>
  <c r="G20" i="16"/>
  <c r="E20" i="16"/>
  <c r="C20" i="16"/>
  <c r="Q19" i="16"/>
  <c r="P19" i="16"/>
  <c r="O19" i="16"/>
  <c r="N19" i="16"/>
  <c r="D19" i="16" s="1"/>
  <c r="J19" i="16"/>
  <c r="I19" i="16"/>
  <c r="H19" i="16"/>
  <c r="G19" i="16"/>
  <c r="E19" i="16"/>
  <c r="C19" i="16"/>
  <c r="Q18" i="16"/>
  <c r="P18" i="16"/>
  <c r="O18" i="16"/>
  <c r="N18" i="16"/>
  <c r="D18" i="16" s="1"/>
  <c r="J18" i="16"/>
  <c r="I18" i="16"/>
  <c r="H18" i="16"/>
  <c r="G18" i="16"/>
  <c r="E18" i="16"/>
  <c r="C18" i="16"/>
  <c r="Q17" i="16"/>
  <c r="P17" i="16"/>
  <c r="O17" i="16"/>
  <c r="N17" i="16"/>
  <c r="D17" i="16" s="1"/>
  <c r="J17" i="16"/>
  <c r="I17" i="16"/>
  <c r="H17" i="16"/>
  <c r="G17" i="16"/>
  <c r="E17" i="16"/>
  <c r="C17" i="16"/>
  <c r="Q16" i="16"/>
  <c r="P16" i="16"/>
  <c r="O16" i="16"/>
  <c r="N16" i="16"/>
  <c r="J16" i="16"/>
  <c r="I16" i="16"/>
  <c r="H16" i="16"/>
  <c r="G16" i="16"/>
  <c r="E16" i="16"/>
  <c r="C16" i="16"/>
  <c r="Q15" i="16"/>
  <c r="P15" i="16"/>
  <c r="O15" i="16"/>
  <c r="N15" i="16"/>
  <c r="D15" i="16" s="1"/>
  <c r="J15" i="16"/>
  <c r="I15" i="16"/>
  <c r="H15" i="16"/>
  <c r="G15" i="16"/>
  <c r="E15" i="16"/>
  <c r="C15" i="16"/>
  <c r="Q14" i="16"/>
  <c r="P14" i="16"/>
  <c r="O14" i="16"/>
  <c r="N14" i="16"/>
  <c r="D14" i="16" s="1"/>
  <c r="J14" i="16"/>
  <c r="I14" i="16"/>
  <c r="H14" i="16"/>
  <c r="G14" i="16"/>
  <c r="E14" i="16"/>
  <c r="C14" i="16"/>
  <c r="Q13" i="16"/>
  <c r="P13" i="16"/>
  <c r="O13" i="16"/>
  <c r="N13" i="16"/>
  <c r="D13" i="16" s="1"/>
  <c r="J13" i="16"/>
  <c r="I13" i="16"/>
  <c r="H13" i="16"/>
  <c r="G13" i="16"/>
  <c r="E13" i="16"/>
  <c r="C13" i="16"/>
  <c r="Q12" i="16"/>
  <c r="P12" i="16"/>
  <c r="O12" i="16"/>
  <c r="N12" i="16"/>
  <c r="D12" i="16" s="1"/>
  <c r="J12" i="16"/>
  <c r="I12" i="16"/>
  <c r="H12" i="16"/>
  <c r="G12" i="16"/>
  <c r="E12" i="16"/>
  <c r="C12" i="16"/>
  <c r="Q11" i="16"/>
  <c r="P11" i="16"/>
  <c r="O11" i="16"/>
  <c r="N11" i="16"/>
  <c r="D11" i="16" s="1"/>
  <c r="J11" i="16"/>
  <c r="I11" i="16"/>
  <c r="H11" i="16"/>
  <c r="G11" i="16"/>
  <c r="E11" i="16"/>
  <c r="C11" i="16"/>
  <c r="Q10" i="16"/>
  <c r="P10" i="16"/>
  <c r="O10" i="16"/>
  <c r="N10" i="16"/>
  <c r="D10" i="16" s="1"/>
  <c r="J10" i="16"/>
  <c r="I10" i="16"/>
  <c r="H10" i="16"/>
  <c r="G10" i="16"/>
  <c r="E10" i="16"/>
  <c r="C10" i="16"/>
  <c r="A10" i="16"/>
  <c r="Q9" i="16"/>
  <c r="P9" i="16"/>
  <c r="O9" i="16"/>
  <c r="N9" i="16"/>
  <c r="D9" i="16" s="1"/>
  <c r="J9" i="16"/>
  <c r="I9" i="16"/>
  <c r="H9" i="16"/>
  <c r="G9" i="16"/>
  <c r="E9" i="16"/>
  <c r="C9" i="16"/>
  <c r="N8" i="16"/>
  <c r="D8" i="16" s="1"/>
  <c r="J8" i="16"/>
  <c r="I8" i="16"/>
  <c r="H8" i="16"/>
  <c r="G8" i="16"/>
  <c r="E8" i="16"/>
  <c r="C8" i="16"/>
  <c r="Q7" i="16"/>
  <c r="P7" i="16"/>
  <c r="O7" i="16"/>
  <c r="N7" i="16"/>
  <c r="D7" i="16" s="1"/>
  <c r="J7" i="16"/>
  <c r="I7" i="16"/>
  <c r="H7" i="16"/>
  <c r="G7" i="16"/>
  <c r="E7" i="16"/>
  <c r="C7" i="16"/>
  <c r="B1006" i="16"/>
  <c r="B1005" i="16"/>
  <c r="B1004" i="16"/>
  <c r="B1003" i="16"/>
  <c r="B1002"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70" i="16"/>
  <c r="B969" i="16"/>
  <c r="B968" i="16"/>
  <c r="B967" i="16"/>
  <c r="B966" i="16"/>
  <c r="B965" i="16"/>
  <c r="B964" i="16"/>
  <c r="B963" i="16"/>
  <c r="B962" i="16"/>
  <c r="B961" i="16"/>
  <c r="B960" i="16"/>
  <c r="B959" i="16"/>
  <c r="B958" i="16"/>
  <c r="B957" i="16"/>
  <c r="B956" i="16"/>
  <c r="B955" i="16"/>
  <c r="B954" i="16"/>
  <c r="B953" i="16"/>
  <c r="B952" i="16"/>
  <c r="B951" i="16"/>
  <c r="B950" i="16"/>
  <c r="B949" i="16"/>
  <c r="B948" i="16"/>
  <c r="B947" i="16"/>
  <c r="B946" i="16"/>
  <c r="B945"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8" i="16"/>
  <c r="B867" i="16"/>
  <c r="B866" i="16"/>
  <c r="B865" i="16"/>
  <c r="B864" i="16"/>
  <c r="B863" i="16"/>
  <c r="B862" i="16"/>
  <c r="B861" i="16"/>
  <c r="B860" i="16"/>
  <c r="B859" i="16"/>
  <c r="B858" i="16"/>
  <c r="B857" i="16"/>
  <c r="B856" i="16"/>
  <c r="B855" i="16"/>
  <c r="B854"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3" i="16"/>
  <c r="B752" i="16"/>
  <c r="B751" i="16"/>
  <c r="B750" i="16"/>
  <c r="B749" i="16"/>
  <c r="B748" i="16"/>
  <c r="B747" i="16"/>
  <c r="B746" i="16"/>
  <c r="B745" i="16"/>
  <c r="B744"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2"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9" i="16"/>
  <c r="B608" i="16"/>
  <c r="B607" i="16"/>
  <c r="B606" i="16"/>
  <c r="B605" i="16"/>
  <c r="B604" i="16"/>
  <c r="B603" i="16"/>
  <c r="B602" i="16"/>
  <c r="B601"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2" i="16"/>
  <c r="B561" i="16"/>
  <c r="B560" i="16"/>
  <c r="B559" i="16"/>
  <c r="B558" i="16"/>
  <c r="B557" i="16"/>
  <c r="B556" i="16"/>
  <c r="B555" i="16"/>
  <c r="B554" i="16"/>
  <c r="B553" i="16"/>
  <c r="B552" i="16"/>
  <c r="B551" i="16"/>
  <c r="B550" i="16"/>
  <c r="B549" i="16"/>
  <c r="B548" i="16"/>
  <c r="B547" i="16"/>
  <c r="B546" i="16"/>
  <c r="B545" i="16"/>
  <c r="B544" i="16"/>
  <c r="B543" i="16"/>
  <c r="B542" i="16"/>
  <c r="B541" i="16"/>
  <c r="B540"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7"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M45" i="5" l="1"/>
  <c r="M46" i="5" s="1"/>
  <c r="M47" i="5" s="1"/>
  <c r="M48" i="5" s="1"/>
  <c r="M49" i="5" s="1"/>
  <c r="M50" i="5" s="1"/>
  <c r="M51" i="5" s="1"/>
  <c r="M52" i="5" s="1"/>
  <c r="M53" i="5" s="1"/>
  <c r="M54" i="5" s="1"/>
  <c r="M55" i="5" s="1"/>
  <c r="M56" i="5" s="1"/>
  <c r="M57" i="5" s="1"/>
  <c r="M58" i="5" s="1"/>
  <c r="M59" i="5" s="1"/>
  <c r="M60" i="5" s="1"/>
  <c r="M61" i="5" s="1"/>
  <c r="M62" i="5" s="1"/>
  <c r="M63" i="5" s="1"/>
  <c r="M64" i="5" s="1"/>
  <c r="M65" i="5" s="1"/>
  <c r="M66" i="5" s="1"/>
  <c r="M67" i="5" s="1"/>
  <c r="M68" i="5" s="1"/>
  <c r="M69" i="5" s="1"/>
  <c r="M70" i="5" s="1"/>
  <c r="M71" i="5" s="1"/>
  <c r="M72" i="5" s="1"/>
  <c r="M73" i="5" s="1"/>
  <c r="M74" i="5" s="1"/>
  <c r="M75" i="5" s="1"/>
  <c r="M76" i="5" s="1"/>
  <c r="M77" i="5" s="1"/>
  <c r="M78" i="5" s="1"/>
  <c r="M79" i="5" s="1"/>
  <c r="M80" i="5" s="1"/>
  <c r="M81" i="5" s="1"/>
  <c r="S1001" i="16"/>
  <c r="T1001" i="16" s="1"/>
  <c r="S953" i="16"/>
  <c r="T953" i="16" s="1"/>
  <c r="S969" i="16"/>
  <c r="T969" i="16" s="1"/>
  <c r="S982" i="16"/>
  <c r="T982" i="16" s="1"/>
  <c r="S989" i="16"/>
  <c r="T989" i="16" s="1"/>
  <c r="S955" i="16"/>
  <c r="T955" i="16" s="1"/>
  <c r="S961" i="16"/>
  <c r="T961" i="16" s="1"/>
  <c r="S963" i="16"/>
  <c r="T963" i="16" s="1"/>
  <c r="S988" i="16"/>
  <c r="T988" i="16" s="1"/>
  <c r="S991" i="16"/>
  <c r="T991" i="16" s="1"/>
  <c r="S974" i="16"/>
  <c r="T974" i="16" s="1"/>
  <c r="S977" i="16"/>
  <c r="T977" i="16" s="1"/>
  <c r="S987" i="16"/>
  <c r="T987" i="16" s="1"/>
  <c r="S993" i="16"/>
  <c r="T993" i="16" s="1"/>
  <c r="S996" i="16"/>
  <c r="T996" i="16" s="1"/>
  <c r="S1002" i="16"/>
  <c r="T1002" i="16" s="1"/>
  <c r="S967" i="16"/>
  <c r="T967" i="16" s="1"/>
  <c r="S975" i="16"/>
  <c r="T975" i="16" s="1"/>
  <c r="S983" i="16"/>
  <c r="T983" i="16" s="1"/>
  <c r="S999" i="16"/>
  <c r="T999" i="16" s="1"/>
  <c r="S959" i="16"/>
  <c r="T959" i="16" s="1"/>
  <c r="S973" i="16"/>
  <c r="T973" i="16" s="1"/>
  <c r="S981" i="16"/>
  <c r="T981" i="16" s="1"/>
  <c r="S997" i="16"/>
  <c r="T997" i="16" s="1"/>
  <c r="S1005" i="16"/>
  <c r="T1005" i="16" s="1"/>
  <c r="S995" i="16"/>
  <c r="T995" i="16" s="1"/>
  <c r="S1003" i="16"/>
  <c r="T1003" i="16" s="1"/>
  <c r="S960" i="16"/>
  <c r="T960" i="16" s="1"/>
  <c r="S946" i="16"/>
  <c r="T946" i="16" s="1"/>
  <c r="M82" i="5" l="1"/>
  <c r="M83" i="5" s="1"/>
  <c r="M84" i="5" s="1"/>
  <c r="M85" i="5" s="1"/>
  <c r="M86" i="5" s="1"/>
  <c r="M87" i="5" s="1"/>
  <c r="M88" i="5" s="1"/>
  <c r="M89" i="5" s="1"/>
  <c r="M90" i="5" s="1"/>
  <c r="M91" i="5" s="1"/>
  <c r="M92" i="5" s="1"/>
  <c r="M93" i="5" s="1"/>
  <c r="M94" i="5" s="1"/>
  <c r="M95" i="5" s="1"/>
  <c r="M96" i="5" s="1"/>
  <c r="M97" i="5" s="1"/>
  <c r="M98" i="5" s="1"/>
  <c r="M99" i="5" s="1"/>
  <c r="M100" i="5" s="1"/>
  <c r="M101" i="5" s="1"/>
  <c r="M102" i="5" s="1"/>
  <c r="M103" i="5" s="1"/>
  <c r="M104" i="5" s="1"/>
  <c r="M105" i="5" s="1"/>
  <c r="M106" i="5" s="1"/>
  <c r="M107" i="5" s="1"/>
  <c r="M108" i="5" s="1"/>
  <c r="M109" i="5" s="1"/>
  <c r="M110" i="5" s="1"/>
  <c r="M111" i="5" s="1"/>
  <c r="M112" i="5" s="1"/>
  <c r="M113" i="5" s="1"/>
  <c r="M114" i="5" s="1"/>
  <c r="M115" i="5" s="1"/>
  <c r="M116" i="5" s="1"/>
  <c r="M117" i="5" s="1"/>
  <c r="M118" i="5" s="1"/>
  <c r="M119" i="5" s="1"/>
  <c r="M120" i="5" s="1"/>
  <c r="M121" i="5" s="1"/>
  <c r="M122" i="5" s="1"/>
  <c r="M123" i="5" s="1"/>
  <c r="M124" i="5" s="1"/>
  <c r="M125" i="5" s="1"/>
  <c r="M126" i="5" s="1"/>
  <c r="M127" i="5" s="1"/>
  <c r="M128" i="5" s="1"/>
  <c r="M129" i="5" s="1"/>
  <c r="M130" i="5" s="1"/>
  <c r="M131" i="5" s="1"/>
  <c r="M132" i="5" s="1"/>
  <c r="M133" i="5" s="1"/>
  <c r="M134" i="5" s="1"/>
  <c r="M135" i="5" s="1"/>
  <c r="M136" i="5" s="1"/>
  <c r="M137" i="5" s="1"/>
  <c r="M138" i="5" s="1"/>
  <c r="M139" i="5" s="1"/>
  <c r="M140" i="5" s="1"/>
  <c r="M141" i="5" s="1"/>
  <c r="M142" i="5" s="1"/>
  <c r="M143" i="5" s="1"/>
  <c r="M144" i="5" s="1"/>
  <c r="M145" i="5" s="1"/>
  <c r="M146" i="5" s="1"/>
  <c r="M147" i="5" s="1"/>
  <c r="M148" i="5" s="1"/>
  <c r="M149" i="5" s="1"/>
  <c r="M150" i="5" s="1"/>
  <c r="M151" i="5" s="1"/>
  <c r="M152" i="5" s="1"/>
  <c r="M153" i="5" s="1"/>
  <c r="M154" i="5" s="1"/>
  <c r="M155" i="5" s="1"/>
  <c r="M156" i="5" s="1"/>
  <c r="M157" i="5" s="1"/>
  <c r="M158" i="5" s="1"/>
  <c r="M159" i="5" s="1"/>
  <c r="M160" i="5" s="1"/>
  <c r="M161" i="5" s="1"/>
  <c r="M162" i="5" s="1"/>
  <c r="M163" i="5" s="1"/>
  <c r="M164" i="5" s="1"/>
  <c r="M165" i="5" s="1"/>
  <c r="M166" i="5" s="1"/>
  <c r="M167" i="5" s="1"/>
  <c r="M168" i="5" s="1"/>
  <c r="M169" i="5" s="1"/>
  <c r="M170" i="5" s="1"/>
  <c r="M171" i="5" s="1"/>
  <c r="M172" i="5" s="1"/>
  <c r="M173" i="5" s="1"/>
  <c r="M174" i="5" s="1"/>
  <c r="M175" i="5" s="1"/>
  <c r="M176" i="5" s="1"/>
  <c r="M177" i="5" s="1"/>
  <c r="M178" i="5" s="1"/>
  <c r="M179" i="5" s="1"/>
  <c r="M180" i="5" s="1"/>
  <c r="M181" i="5" s="1"/>
  <c r="M182" i="5" s="1"/>
  <c r="M183" i="5" s="1"/>
  <c r="M184" i="5" s="1"/>
  <c r="M185" i="5" s="1"/>
  <c r="M186" i="5" s="1"/>
  <c r="M187" i="5" s="1"/>
  <c r="M188" i="5" s="1"/>
  <c r="M189" i="5" s="1"/>
  <c r="M190" i="5" s="1"/>
  <c r="M191" i="5" s="1"/>
  <c r="M192" i="5" s="1"/>
  <c r="M193" i="5" s="1"/>
  <c r="M194" i="5" s="1"/>
  <c r="M195" i="5" s="1"/>
  <c r="M196" i="5" s="1"/>
  <c r="M197" i="5" s="1"/>
  <c r="M198" i="5" s="1"/>
  <c r="M199" i="5" s="1"/>
  <c r="M200" i="5" s="1"/>
  <c r="M201" i="5" s="1"/>
  <c r="M202" i="5" s="1"/>
  <c r="M203" i="5" s="1"/>
  <c r="M204" i="5" s="1"/>
  <c r="M205" i="5" s="1"/>
  <c r="M206" i="5" s="1"/>
  <c r="M207" i="5" s="1"/>
  <c r="M208" i="5" s="1"/>
  <c r="M209" i="5" s="1"/>
  <c r="M210" i="5" s="1"/>
  <c r="M211" i="5" s="1"/>
  <c r="M212" i="5" s="1"/>
  <c r="M213" i="5" s="1"/>
  <c r="M214" i="5" s="1"/>
  <c r="M215" i="5" s="1"/>
  <c r="M216" i="5" s="1"/>
  <c r="M217" i="5" s="1"/>
  <c r="M218" i="5" s="1"/>
  <c r="M219" i="5" s="1"/>
  <c r="M220" i="5" s="1"/>
  <c r="M221" i="5" s="1"/>
  <c r="M222" i="5" s="1"/>
  <c r="M223" i="5" s="1"/>
  <c r="M224" i="5" s="1"/>
  <c r="M225" i="5" s="1"/>
  <c r="M226" i="5" s="1"/>
  <c r="M227" i="5" s="1"/>
  <c r="M228" i="5" s="1"/>
  <c r="M229" i="5" s="1"/>
  <c r="M230" i="5" s="1"/>
  <c r="M231" i="5" s="1"/>
  <c r="M232" i="5" s="1"/>
  <c r="M233" i="5" s="1"/>
  <c r="M234" i="5" s="1"/>
  <c r="M235" i="5" s="1"/>
  <c r="M236" i="5" s="1"/>
  <c r="M237" i="5" s="1"/>
  <c r="M238" i="5" s="1"/>
  <c r="M239" i="5" s="1"/>
  <c r="M240" i="5" s="1"/>
  <c r="M241" i="5" s="1"/>
  <c r="M242" i="5" s="1"/>
  <c r="M243" i="5" s="1"/>
  <c r="M244" i="5" s="1"/>
  <c r="M245" i="5" s="1"/>
  <c r="M246" i="5" s="1"/>
  <c r="M247" i="5" s="1"/>
  <c r="M248" i="5" s="1"/>
  <c r="M249" i="5" s="1"/>
  <c r="M250" i="5" s="1"/>
  <c r="M251" i="5" s="1"/>
  <c r="M252" i="5" s="1"/>
  <c r="M253" i="5" s="1"/>
  <c r="M254" i="5" s="1"/>
  <c r="M255" i="5" s="1"/>
  <c r="M256" i="5" s="1"/>
  <c r="M257" i="5" s="1"/>
  <c r="M258" i="5" s="1"/>
  <c r="M259" i="5" s="1"/>
  <c r="M260" i="5" s="1"/>
  <c r="M261" i="5" s="1"/>
  <c r="M262" i="5" s="1"/>
  <c r="M263" i="5" s="1"/>
  <c r="M264" i="5" s="1"/>
  <c r="M265" i="5" s="1"/>
  <c r="M266" i="5" s="1"/>
  <c r="M267" i="5" s="1"/>
  <c r="M268" i="5" s="1"/>
  <c r="M269" i="5" s="1"/>
  <c r="M270" i="5" s="1"/>
  <c r="M271" i="5" s="1"/>
  <c r="M272" i="5" s="1"/>
  <c r="M273" i="5" s="1"/>
  <c r="M274" i="5" s="1"/>
  <c r="M275" i="5" s="1"/>
  <c r="M276" i="5" s="1"/>
  <c r="M277" i="5" s="1"/>
  <c r="M278" i="5" s="1"/>
  <c r="M279" i="5" s="1"/>
  <c r="M280" i="5" s="1"/>
  <c r="M281" i="5" s="1"/>
  <c r="M282" i="5" s="1"/>
  <c r="M283" i="5" s="1"/>
  <c r="M284" i="5" s="1"/>
  <c r="M285" i="5" s="1"/>
  <c r="M286" i="5" s="1"/>
  <c r="M287" i="5" s="1"/>
  <c r="M288" i="5" s="1"/>
  <c r="M289" i="5" s="1"/>
  <c r="M290" i="5" s="1"/>
  <c r="M291" i="5" s="1"/>
  <c r="M292" i="5" s="1"/>
  <c r="M293" i="5" s="1"/>
  <c r="M294" i="5" s="1"/>
  <c r="M295" i="5" s="1"/>
  <c r="M296" i="5" s="1"/>
  <c r="M297" i="5" s="1"/>
  <c r="M298" i="5" s="1"/>
  <c r="M299" i="5" s="1"/>
  <c r="M300" i="5" s="1"/>
  <c r="M301" i="5" s="1"/>
  <c r="M302" i="5" s="1"/>
  <c r="M303" i="5" s="1"/>
  <c r="M304" i="5" s="1"/>
  <c r="M305" i="5" s="1"/>
  <c r="M306" i="5" s="1"/>
  <c r="M307" i="5" s="1"/>
  <c r="M308" i="5" s="1"/>
  <c r="M309" i="5" s="1"/>
  <c r="M310" i="5" s="1"/>
  <c r="M311" i="5" s="1"/>
  <c r="M312" i="5" s="1"/>
  <c r="M313" i="5" s="1"/>
  <c r="M314" i="5" s="1"/>
  <c r="M315" i="5" s="1"/>
  <c r="M316" i="5" s="1"/>
  <c r="M317" i="5" s="1"/>
  <c r="M318" i="5" s="1"/>
  <c r="M319" i="5" s="1"/>
  <c r="M320" i="5" s="1"/>
  <c r="M321" i="5" s="1"/>
  <c r="M322" i="5" s="1"/>
  <c r="M323" i="5" s="1"/>
  <c r="M324" i="5" s="1"/>
  <c r="M325" i="5" s="1"/>
  <c r="M326" i="5" s="1"/>
  <c r="M327" i="5" s="1"/>
  <c r="M328" i="5" s="1"/>
  <c r="M329" i="5" s="1"/>
  <c r="M330" i="5" s="1"/>
  <c r="M331" i="5" s="1"/>
  <c r="M332" i="5" s="1"/>
  <c r="M333" i="5" s="1"/>
  <c r="M334" i="5" s="1"/>
  <c r="M335" i="5" s="1"/>
  <c r="M336" i="5" s="1"/>
  <c r="M337" i="5" s="1"/>
  <c r="M338" i="5" s="1"/>
  <c r="M339" i="5" s="1"/>
  <c r="M340" i="5" s="1"/>
  <c r="M341" i="5" s="1"/>
  <c r="M342" i="5" s="1"/>
  <c r="M343" i="5" s="1"/>
  <c r="M344" i="5" s="1"/>
  <c r="M345" i="5" s="1"/>
  <c r="M346" i="5" s="1"/>
  <c r="M347" i="5" s="1"/>
  <c r="M348" i="5" s="1"/>
  <c r="M349" i="5" s="1"/>
  <c r="M350" i="5" s="1"/>
  <c r="M351" i="5" s="1"/>
  <c r="M352" i="5" s="1"/>
  <c r="M353" i="5" s="1"/>
  <c r="M354" i="5" s="1"/>
  <c r="M355" i="5" s="1"/>
  <c r="M356" i="5" s="1"/>
  <c r="M357" i="5" s="1"/>
  <c r="M358" i="5" s="1"/>
  <c r="M359" i="5" s="1"/>
  <c r="M360" i="5" s="1"/>
  <c r="M361" i="5" s="1"/>
  <c r="M362" i="5" s="1"/>
  <c r="M363" i="5" s="1"/>
  <c r="M364" i="5" s="1"/>
  <c r="M365" i="5" s="1"/>
  <c r="M366" i="5" s="1"/>
  <c r="M367" i="5" s="1"/>
  <c r="M368" i="5" s="1"/>
  <c r="M369" i="5" s="1"/>
  <c r="M370" i="5" s="1"/>
  <c r="M371" i="5" s="1"/>
  <c r="M372" i="5" s="1"/>
  <c r="M373" i="5" s="1"/>
  <c r="M374" i="5" s="1"/>
  <c r="M375" i="5" s="1"/>
  <c r="M376" i="5" s="1"/>
  <c r="M377" i="5" s="1"/>
  <c r="M378" i="5" s="1"/>
  <c r="M379" i="5" s="1"/>
  <c r="M380" i="5" s="1"/>
  <c r="M381" i="5" s="1"/>
  <c r="M382" i="5" s="1"/>
  <c r="M383" i="5" s="1"/>
  <c r="M384" i="5" s="1"/>
  <c r="M385" i="5" s="1"/>
  <c r="M386" i="5" s="1"/>
  <c r="M387" i="5" s="1"/>
  <c r="M388" i="5" s="1"/>
  <c r="M389" i="5" s="1"/>
  <c r="M390" i="5" s="1"/>
  <c r="M391" i="5" s="1"/>
  <c r="M392" i="5" s="1"/>
  <c r="M393" i="5" s="1"/>
  <c r="M394" i="5" s="1"/>
  <c r="M395" i="5" s="1"/>
  <c r="M396" i="5" s="1"/>
  <c r="M397" i="5" s="1"/>
  <c r="M398" i="5" s="1"/>
  <c r="M399" i="5" s="1"/>
  <c r="M400" i="5" s="1"/>
  <c r="M401" i="5" s="1"/>
  <c r="M402" i="5" s="1"/>
  <c r="M403" i="5" s="1"/>
  <c r="M404" i="5" s="1"/>
  <c r="M405" i="5" s="1"/>
  <c r="M406" i="5" s="1"/>
  <c r="M407" i="5" s="1"/>
  <c r="M408" i="5" s="1"/>
  <c r="M409" i="5" s="1"/>
  <c r="M410" i="5" s="1"/>
  <c r="M411" i="5" s="1"/>
  <c r="M412" i="5" s="1"/>
  <c r="M413" i="5" s="1"/>
  <c r="M414" i="5" s="1"/>
  <c r="M415" i="5" s="1"/>
  <c r="M416" i="5" s="1"/>
  <c r="M417" i="5" s="1"/>
  <c r="M418" i="5" s="1"/>
  <c r="M419" i="5" s="1"/>
  <c r="M420" i="5" s="1"/>
  <c r="M421" i="5" s="1"/>
  <c r="M422" i="5" s="1"/>
  <c r="M423" i="5" s="1"/>
  <c r="M424" i="5" s="1"/>
  <c r="M425" i="5" s="1"/>
  <c r="M426" i="5" s="1"/>
  <c r="M427" i="5" s="1"/>
  <c r="M428" i="5" s="1"/>
  <c r="M429" i="5" s="1"/>
  <c r="M430" i="5" s="1"/>
  <c r="M431" i="5" s="1"/>
  <c r="M432" i="5" s="1"/>
  <c r="M433" i="5" s="1"/>
  <c r="M434" i="5" s="1"/>
  <c r="M435" i="5" s="1"/>
  <c r="M436" i="5" s="1"/>
  <c r="M437" i="5" s="1"/>
  <c r="M438" i="5" s="1"/>
  <c r="M439" i="5" s="1"/>
  <c r="M440" i="5" s="1"/>
  <c r="M441" i="5" s="1"/>
  <c r="M442" i="5" s="1"/>
  <c r="M443" i="5" s="1"/>
  <c r="M444" i="5" s="1"/>
  <c r="M445" i="5" s="1"/>
  <c r="M446" i="5" s="1"/>
  <c r="M447" i="5" s="1"/>
  <c r="M448" i="5" s="1"/>
  <c r="M449" i="5" s="1"/>
  <c r="M450" i="5" s="1"/>
  <c r="M451" i="5" s="1"/>
  <c r="M452" i="5" s="1"/>
  <c r="M453" i="5" s="1"/>
  <c r="M454" i="5" s="1"/>
  <c r="M455" i="5" s="1"/>
  <c r="M456" i="5" s="1"/>
  <c r="M457" i="5" s="1"/>
  <c r="M458" i="5" s="1"/>
  <c r="M459" i="5" s="1"/>
  <c r="M460" i="5" s="1"/>
  <c r="M461" i="5" s="1"/>
  <c r="M462" i="5" s="1"/>
  <c r="M463" i="5" s="1"/>
  <c r="M464" i="5" s="1"/>
  <c r="M465" i="5" s="1"/>
  <c r="M466" i="5" s="1"/>
  <c r="M467" i="5" s="1"/>
  <c r="M468" i="5" s="1"/>
  <c r="M469" i="5" s="1"/>
  <c r="M470" i="5" s="1"/>
  <c r="M471" i="5" s="1"/>
  <c r="M472" i="5" s="1"/>
  <c r="M473" i="5" s="1"/>
  <c r="M474" i="5" s="1"/>
  <c r="M475" i="5" s="1"/>
  <c r="M476" i="5" s="1"/>
  <c r="M477" i="5" s="1"/>
  <c r="M478" i="5" s="1"/>
  <c r="M479" i="5" s="1"/>
  <c r="M480" i="5" s="1"/>
  <c r="M481" i="5" s="1"/>
  <c r="M482" i="5" s="1"/>
  <c r="M483" i="5" s="1"/>
  <c r="M484" i="5" s="1"/>
  <c r="M485" i="5" s="1"/>
  <c r="M486" i="5" s="1"/>
  <c r="M487" i="5" s="1"/>
  <c r="M488" i="5" s="1"/>
  <c r="M489" i="5" s="1"/>
  <c r="M490" i="5" s="1"/>
  <c r="M491" i="5" s="1"/>
  <c r="M492" i="5" s="1"/>
  <c r="M493" i="5" s="1"/>
  <c r="M494" i="5" s="1"/>
  <c r="M495" i="5" s="1"/>
  <c r="M496" i="5" s="1"/>
  <c r="M497" i="5" s="1"/>
  <c r="M498" i="5" s="1"/>
  <c r="M499" i="5" s="1"/>
  <c r="M500" i="5" s="1"/>
  <c r="M501" i="5" s="1"/>
  <c r="M502" i="5" s="1"/>
  <c r="M503" i="5" s="1"/>
  <c r="M504" i="5" s="1"/>
  <c r="M505" i="5" s="1"/>
  <c r="M506" i="5" s="1"/>
  <c r="M507" i="5" s="1"/>
  <c r="M508" i="5" s="1"/>
  <c r="M509" i="5" s="1"/>
  <c r="M510" i="5" s="1"/>
  <c r="M511" i="5" s="1"/>
  <c r="M512" i="5" s="1"/>
  <c r="M513" i="5" s="1"/>
  <c r="M514" i="5" s="1"/>
  <c r="M515" i="5" s="1"/>
  <c r="S1006" i="16"/>
  <c r="T1006" i="16" s="1"/>
  <c r="S985" i="16"/>
  <c r="T985" i="16" s="1"/>
  <c r="S998" i="16"/>
  <c r="T998" i="16" s="1"/>
  <c r="S1000" i="16"/>
  <c r="T1000" i="16" s="1"/>
  <c r="S979" i="16"/>
  <c r="T979" i="16" s="1"/>
  <c r="S994" i="16"/>
  <c r="T994" i="16" s="1"/>
  <c r="S972" i="16"/>
  <c r="T972" i="16" s="1"/>
  <c r="S986" i="16"/>
  <c r="T986" i="16" s="1"/>
  <c r="S968" i="16"/>
  <c r="T968" i="16" s="1"/>
  <c r="S932" i="16"/>
  <c r="T932" i="16" s="1"/>
  <c r="S941" i="16"/>
  <c r="T941" i="16" s="1"/>
  <c r="S1004" i="16"/>
  <c r="T1004" i="16" s="1"/>
  <c r="S945" i="16"/>
  <c r="T945" i="16" s="1"/>
  <c r="S927" i="16" l="1"/>
  <c r="T927" i="16" s="1"/>
  <c r="S947" i="16"/>
  <c r="T947" i="16" s="1"/>
  <c r="S990" i="16"/>
  <c r="T990" i="16" s="1"/>
  <c r="S980" i="16"/>
  <c r="T980" i="16" s="1"/>
  <c r="S965" i="16"/>
  <c r="T965" i="16" s="1"/>
  <c r="S984" i="16"/>
  <c r="T984" i="16" s="1"/>
  <c r="S992" i="16"/>
  <c r="T992" i="16" s="1"/>
  <c r="S931" i="16"/>
  <c r="T931" i="16" s="1"/>
  <c r="S913" i="16"/>
  <c r="T913" i="16" s="1"/>
  <c r="S949" i="16"/>
  <c r="T949" i="16" s="1"/>
  <c r="S939" i="16"/>
  <c r="T939" i="16" s="1"/>
  <c r="S918" i="16"/>
  <c r="T918" i="16" s="1"/>
  <c r="S954" i="16"/>
  <c r="T954" i="16" s="1"/>
  <c r="S971" i="16"/>
  <c r="T971" i="16" s="1"/>
  <c r="S957" i="16" l="1"/>
  <c r="T957" i="16" s="1"/>
  <c r="S940" i="16"/>
  <c r="T940" i="16" s="1"/>
  <c r="S978" i="16"/>
  <c r="T978" i="16" s="1"/>
  <c r="S951" i="16"/>
  <c r="T951" i="16" s="1"/>
  <c r="S966" i="16"/>
  <c r="T966" i="16" s="1"/>
  <c r="S976" i="16"/>
  <c r="T976" i="16" s="1"/>
  <c r="S944" i="16"/>
  <c r="T944" i="16" s="1"/>
  <c r="S935" i="16"/>
  <c r="T935" i="16" s="1"/>
  <c r="S930" i="16"/>
  <c r="T930" i="16" s="1"/>
  <c r="S958" i="16"/>
  <c r="T958" i="16" s="1"/>
  <c r="S904" i="16"/>
  <c r="T904" i="16" s="1"/>
  <c r="S925" i="16"/>
  <c r="T925" i="16" s="1"/>
  <c r="S917" i="16"/>
  <c r="T917" i="16" s="1"/>
  <c r="S970" i="16"/>
  <c r="T970" i="16" s="1"/>
  <c r="S933" i="16"/>
  <c r="T933" i="16" s="1"/>
  <c r="S919" i="16" l="1"/>
  <c r="T919" i="16" s="1"/>
  <c r="S911" i="16"/>
  <c r="T911" i="16" s="1"/>
  <c r="S899" i="16"/>
  <c r="T899" i="16" s="1"/>
  <c r="S921" i="16"/>
  <c r="T921" i="16" s="1"/>
  <c r="S952" i="16" l="1"/>
  <c r="T952" i="16" s="1"/>
  <c r="S956" i="16"/>
  <c r="T956" i="16" s="1"/>
  <c r="S937" i="16"/>
  <c r="T937" i="16" s="1"/>
  <c r="S902" i="16"/>
  <c r="T902" i="16" s="1"/>
  <c r="S943" i="16"/>
  <c r="T943" i="16" s="1"/>
  <c r="S962" i="16"/>
  <c r="T962" i="16" s="1"/>
  <c r="S916" i="16"/>
  <c r="T916" i="16" s="1"/>
  <c r="S885" i="16"/>
  <c r="T885" i="16" s="1"/>
  <c r="S890" i="16"/>
  <c r="T890" i="16" s="1"/>
  <c r="S926" i="16"/>
  <c r="T926" i="16" s="1"/>
  <c r="S964" i="16"/>
  <c r="T964" i="16" s="1"/>
  <c r="S888" i="16"/>
  <c r="T888" i="16" s="1"/>
  <c r="S903" i="16"/>
  <c r="T903" i="16" s="1"/>
  <c r="S889" i="16" l="1"/>
  <c r="T889" i="16" s="1"/>
  <c r="S950" i="16"/>
  <c r="T950" i="16" s="1"/>
  <c r="S876" i="16"/>
  <c r="T876" i="16" s="1"/>
  <c r="S929" i="16"/>
  <c r="T929" i="16" s="1"/>
  <c r="S938" i="16"/>
  <c r="T938" i="16" s="1"/>
  <c r="S897" i="16"/>
  <c r="T897" i="16" s="1"/>
  <c r="S907" i="16"/>
  <c r="T907" i="16" s="1"/>
  <c r="S923" i="16"/>
  <c r="T923" i="16" s="1"/>
  <c r="S905" i="16"/>
  <c r="T905" i="16" s="1"/>
  <c r="S912" i="16"/>
  <c r="T912" i="16" s="1"/>
  <c r="S871" i="16"/>
  <c r="T871" i="16" s="1"/>
  <c r="S948" i="16"/>
  <c r="T948" i="16" s="1"/>
  <c r="S942" i="16"/>
  <c r="T942" i="16" s="1"/>
  <c r="S928" i="16" l="1"/>
  <c r="T928" i="16" s="1"/>
  <c r="S898" i="16"/>
  <c r="T898" i="16" s="1"/>
  <c r="S909" i="16"/>
  <c r="T909" i="16" s="1"/>
  <c r="S883" i="16"/>
  <c r="T883" i="16" s="1"/>
  <c r="S924" i="16"/>
  <c r="T924" i="16" s="1"/>
  <c r="S915" i="16"/>
  <c r="T915" i="16" s="1"/>
  <c r="S862" i="16"/>
  <c r="T862" i="16" s="1"/>
  <c r="S875" i="16"/>
  <c r="T875" i="16" s="1"/>
  <c r="S860" i="16"/>
  <c r="T860" i="16" s="1"/>
  <c r="S874" i="16"/>
  <c r="T874" i="16" s="1"/>
  <c r="S846" i="16"/>
  <c r="T846" i="16" s="1"/>
  <c r="S893" i="16"/>
  <c r="T893" i="16" s="1"/>
  <c r="S934" i="16"/>
  <c r="T934" i="16" s="1"/>
  <c r="S891" i="16"/>
  <c r="T891" i="16" s="1"/>
  <c r="S936" i="16"/>
  <c r="T936" i="16" s="1"/>
  <c r="S857" i="16" l="1"/>
  <c r="T857" i="16" s="1"/>
  <c r="S879" i="16"/>
  <c r="T879" i="16" s="1"/>
  <c r="S877" i="16"/>
  <c r="T877" i="16" s="1"/>
  <c r="S869" i="16"/>
  <c r="T869" i="16" s="1"/>
  <c r="S920" i="16" l="1"/>
  <c r="T920" i="16" s="1"/>
  <c r="S922" i="16"/>
  <c r="T922" i="16" s="1"/>
  <c r="S895" i="16"/>
  <c r="T895" i="16" s="1"/>
  <c r="S884" i="16"/>
  <c r="T884" i="16" s="1"/>
  <c r="S910" i="16"/>
  <c r="T910" i="16" s="1"/>
  <c r="S832" i="16"/>
  <c r="T832" i="16" s="1"/>
  <c r="S914" i="16"/>
  <c r="T914" i="16" s="1"/>
  <c r="S861" i="16"/>
  <c r="T861" i="16" s="1"/>
  <c r="S848" i="16"/>
  <c r="T848" i="16" s="1"/>
  <c r="S901" i="16"/>
  <c r="T901" i="16" s="1"/>
  <c r="S818" i="16"/>
  <c r="T818" i="16" s="1"/>
  <c r="S843" i="16"/>
  <c r="T843" i="16" s="1"/>
  <c r="S829" i="16" l="1"/>
  <c r="T829" i="16" s="1"/>
  <c r="S881" i="16"/>
  <c r="T881" i="16" s="1"/>
  <c r="S887" i="16"/>
  <c r="T887" i="16" s="1"/>
  <c r="S847" i="16"/>
  <c r="T847" i="16" s="1"/>
  <c r="S870" i="16"/>
  <c r="T870" i="16" s="1"/>
  <c r="S908" i="16"/>
  <c r="T908" i="16" s="1"/>
  <c r="S863" i="16"/>
  <c r="T863" i="16" s="1"/>
  <c r="S855" i="16"/>
  <c r="T855" i="16" s="1"/>
  <c r="S900" i="16"/>
  <c r="T900" i="16" s="1"/>
  <c r="S896" i="16"/>
  <c r="T896" i="16" s="1"/>
  <c r="S834" i="16"/>
  <c r="T834" i="16" s="1"/>
  <c r="S865" i="16"/>
  <c r="T865" i="16" s="1"/>
  <c r="S804" i="16"/>
  <c r="T804" i="16" s="1"/>
  <c r="S906" i="16"/>
  <c r="T906" i="16" s="1"/>
  <c r="S851" i="16" l="1"/>
  <c r="T851" i="16" s="1"/>
  <c r="S882" i="16"/>
  <c r="T882" i="16" s="1"/>
  <c r="S841" i="16"/>
  <c r="T841" i="16" s="1"/>
  <c r="S894" i="16"/>
  <c r="T894" i="16" s="1"/>
  <c r="S856" i="16"/>
  <c r="T856" i="16" s="1"/>
  <c r="S867" i="16"/>
  <c r="T867" i="16" s="1"/>
  <c r="S892" i="16"/>
  <c r="T892" i="16" s="1"/>
  <c r="S790" i="16"/>
  <c r="T790" i="16" s="1"/>
  <c r="S762" i="16"/>
  <c r="T762" i="16" s="1"/>
  <c r="S820" i="16"/>
  <c r="T820" i="16" s="1"/>
  <c r="S886" i="16"/>
  <c r="T886" i="16" s="1"/>
  <c r="S849" i="16"/>
  <c r="T849" i="16" s="1"/>
  <c r="S833" i="16"/>
  <c r="T833" i="16" s="1"/>
  <c r="S873" i="16"/>
  <c r="T873" i="16" s="1"/>
  <c r="S835" i="16" l="1"/>
  <c r="T835" i="16" s="1"/>
  <c r="S827" i="16"/>
  <c r="T827" i="16" s="1"/>
  <c r="S776" i="16"/>
  <c r="T776" i="16" s="1"/>
  <c r="S837" i="16"/>
  <c r="T837" i="16" s="1"/>
  <c r="S815" i="16"/>
  <c r="T815" i="16" s="1"/>
  <c r="V515" i="5"/>
  <c r="U515" i="5"/>
  <c r="S515" i="5"/>
  <c r="R515" i="5"/>
  <c r="V513" i="5"/>
  <c r="U513" i="5"/>
  <c r="S513" i="5"/>
  <c r="R513" i="5"/>
  <c r="V512" i="5"/>
  <c r="U512" i="5"/>
  <c r="S512" i="5"/>
  <c r="R512" i="5"/>
  <c r="V511" i="5"/>
  <c r="U511" i="5"/>
  <c r="S511" i="5"/>
  <c r="R511" i="5"/>
  <c r="V510" i="5"/>
  <c r="U510" i="5"/>
  <c r="S510" i="5"/>
  <c r="R510" i="5"/>
  <c r="V509" i="5"/>
  <c r="U509" i="5"/>
  <c r="S509" i="5"/>
  <c r="R509" i="5"/>
  <c r="V508" i="5"/>
  <c r="U508" i="5"/>
  <c r="S508" i="5"/>
  <c r="R508" i="5"/>
  <c r="V507" i="5"/>
  <c r="U507" i="5"/>
  <c r="S507" i="5"/>
  <c r="R507" i="5"/>
  <c r="V506" i="5"/>
  <c r="U506" i="5"/>
  <c r="S506" i="5"/>
  <c r="R506" i="5"/>
  <c r="V505" i="5"/>
  <c r="U505" i="5"/>
  <c r="S505" i="5"/>
  <c r="R505" i="5"/>
  <c r="V504" i="5"/>
  <c r="U504" i="5"/>
  <c r="S504" i="5"/>
  <c r="R504" i="5"/>
  <c r="V503" i="5"/>
  <c r="U503" i="5"/>
  <c r="S503" i="5"/>
  <c r="R503" i="5"/>
  <c r="V502" i="5"/>
  <c r="U502" i="5"/>
  <c r="S502" i="5"/>
  <c r="R502" i="5"/>
  <c r="V501" i="5"/>
  <c r="U501" i="5"/>
  <c r="S501" i="5"/>
  <c r="R501" i="5"/>
  <c r="V500" i="5"/>
  <c r="U500" i="5"/>
  <c r="S500" i="5"/>
  <c r="R500" i="5"/>
  <c r="V499" i="5"/>
  <c r="U499" i="5"/>
  <c r="S499" i="5"/>
  <c r="R499" i="5"/>
  <c r="V498" i="5"/>
  <c r="U498" i="5"/>
  <c r="S498" i="5"/>
  <c r="R498" i="5"/>
  <c r="V497" i="5"/>
  <c r="U497" i="5"/>
  <c r="S497" i="5"/>
  <c r="R497" i="5"/>
  <c r="V496" i="5"/>
  <c r="U496" i="5"/>
  <c r="S496" i="5"/>
  <c r="R496" i="5"/>
  <c r="V495" i="5"/>
  <c r="U495" i="5"/>
  <c r="S495" i="5"/>
  <c r="R495" i="5"/>
  <c r="V494" i="5"/>
  <c r="U494" i="5"/>
  <c r="S494" i="5"/>
  <c r="R494" i="5"/>
  <c r="V493" i="5"/>
  <c r="U493" i="5"/>
  <c r="S493" i="5"/>
  <c r="R493" i="5"/>
  <c r="V492" i="5"/>
  <c r="U492" i="5"/>
  <c r="S492" i="5"/>
  <c r="R492" i="5"/>
  <c r="V491" i="5"/>
  <c r="U491" i="5"/>
  <c r="S491" i="5"/>
  <c r="R491" i="5"/>
  <c r="V490" i="5"/>
  <c r="U490" i="5"/>
  <c r="S490" i="5"/>
  <c r="R490" i="5"/>
  <c r="V489" i="5"/>
  <c r="U489" i="5"/>
  <c r="S489" i="5"/>
  <c r="R489" i="5"/>
  <c r="V488" i="5"/>
  <c r="U488" i="5"/>
  <c r="S488" i="5"/>
  <c r="R488" i="5"/>
  <c r="V487" i="5"/>
  <c r="U487" i="5"/>
  <c r="S487" i="5"/>
  <c r="R487" i="5"/>
  <c r="V486" i="5"/>
  <c r="U486" i="5"/>
  <c r="S486" i="5"/>
  <c r="R486" i="5"/>
  <c r="V485" i="5"/>
  <c r="U485" i="5"/>
  <c r="S485" i="5"/>
  <c r="R485" i="5"/>
  <c r="V484" i="5"/>
  <c r="U484" i="5"/>
  <c r="S484" i="5"/>
  <c r="R484" i="5"/>
  <c r="V483" i="5"/>
  <c r="U483" i="5"/>
  <c r="S483" i="5"/>
  <c r="R483" i="5"/>
  <c r="V482" i="5"/>
  <c r="U482" i="5"/>
  <c r="S482" i="5"/>
  <c r="R482" i="5"/>
  <c r="V481" i="5"/>
  <c r="U481" i="5"/>
  <c r="S481" i="5"/>
  <c r="R481" i="5"/>
  <c r="V480" i="5"/>
  <c r="U480" i="5"/>
  <c r="S480" i="5"/>
  <c r="R480" i="5"/>
  <c r="V479" i="5"/>
  <c r="U479" i="5"/>
  <c r="S479" i="5"/>
  <c r="R479" i="5"/>
  <c r="V478" i="5"/>
  <c r="U478" i="5"/>
  <c r="S478" i="5"/>
  <c r="R478" i="5"/>
  <c r="V477" i="5"/>
  <c r="U477" i="5"/>
  <c r="S477" i="5"/>
  <c r="R477" i="5"/>
  <c r="V476" i="5"/>
  <c r="U476" i="5"/>
  <c r="S476" i="5"/>
  <c r="R476" i="5"/>
  <c r="V475" i="5"/>
  <c r="U475" i="5"/>
  <c r="S475" i="5"/>
  <c r="R475" i="5"/>
  <c r="V474" i="5"/>
  <c r="U474" i="5"/>
  <c r="S474" i="5"/>
  <c r="R474" i="5"/>
  <c r="V473" i="5"/>
  <c r="U473" i="5"/>
  <c r="S473" i="5"/>
  <c r="R473" i="5"/>
  <c r="V472" i="5"/>
  <c r="U472" i="5"/>
  <c r="S472" i="5"/>
  <c r="R472" i="5"/>
  <c r="V471" i="5"/>
  <c r="U471" i="5"/>
  <c r="S471" i="5"/>
  <c r="R471" i="5"/>
  <c r="V470" i="5"/>
  <c r="U470" i="5"/>
  <c r="S470" i="5"/>
  <c r="R470" i="5"/>
  <c r="V469" i="5"/>
  <c r="U469" i="5"/>
  <c r="S469" i="5"/>
  <c r="R469" i="5"/>
  <c r="V468" i="5"/>
  <c r="U468" i="5"/>
  <c r="S468" i="5"/>
  <c r="R468" i="5"/>
  <c r="V467" i="5"/>
  <c r="U467" i="5"/>
  <c r="S467" i="5"/>
  <c r="R467" i="5"/>
  <c r="V466" i="5"/>
  <c r="U466" i="5"/>
  <c r="S466" i="5"/>
  <c r="R466" i="5"/>
  <c r="V465" i="5"/>
  <c r="U465" i="5"/>
  <c r="S465" i="5"/>
  <c r="R465" i="5"/>
  <c r="V464" i="5"/>
  <c r="U464" i="5"/>
  <c r="S464" i="5"/>
  <c r="R464" i="5"/>
  <c r="V463" i="5"/>
  <c r="U463" i="5"/>
  <c r="S463" i="5"/>
  <c r="R463" i="5"/>
  <c r="V462" i="5"/>
  <c r="U462" i="5"/>
  <c r="S462" i="5"/>
  <c r="R462" i="5"/>
  <c r="V461" i="5"/>
  <c r="U461" i="5"/>
  <c r="S461" i="5"/>
  <c r="R461" i="5"/>
  <c r="V460" i="5"/>
  <c r="U460" i="5"/>
  <c r="S460" i="5"/>
  <c r="R460" i="5"/>
  <c r="V459" i="5"/>
  <c r="U459" i="5"/>
  <c r="S459" i="5"/>
  <c r="R459" i="5"/>
  <c r="V458" i="5"/>
  <c r="U458" i="5"/>
  <c r="S458" i="5"/>
  <c r="R458" i="5"/>
  <c r="V457" i="5"/>
  <c r="U457" i="5"/>
  <c r="S457" i="5"/>
  <c r="R457" i="5"/>
  <c r="V456" i="5"/>
  <c r="U456" i="5"/>
  <c r="S456" i="5"/>
  <c r="R456" i="5"/>
  <c r="V455" i="5"/>
  <c r="U455" i="5"/>
  <c r="S455" i="5"/>
  <c r="R455" i="5"/>
  <c r="V454" i="5"/>
  <c r="U454" i="5"/>
  <c r="S454" i="5"/>
  <c r="R454" i="5"/>
  <c r="V453" i="5"/>
  <c r="U453" i="5"/>
  <c r="S453" i="5"/>
  <c r="R453" i="5"/>
  <c r="V452" i="5"/>
  <c r="U452" i="5"/>
  <c r="S452" i="5"/>
  <c r="R452" i="5"/>
  <c r="V451" i="5"/>
  <c r="U451" i="5"/>
  <c r="S451" i="5"/>
  <c r="R451" i="5"/>
  <c r="V450" i="5"/>
  <c r="U450" i="5"/>
  <c r="S450" i="5"/>
  <c r="R450" i="5"/>
  <c r="V449" i="5"/>
  <c r="U449" i="5"/>
  <c r="S449" i="5"/>
  <c r="R449" i="5"/>
  <c r="V448" i="5"/>
  <c r="U448" i="5"/>
  <c r="S448" i="5"/>
  <c r="R448" i="5"/>
  <c r="V447" i="5"/>
  <c r="U447" i="5"/>
  <c r="S447" i="5"/>
  <c r="R447" i="5"/>
  <c r="V446" i="5"/>
  <c r="U446" i="5"/>
  <c r="S446" i="5"/>
  <c r="R446" i="5"/>
  <c r="V445" i="5"/>
  <c r="U445" i="5"/>
  <c r="S445" i="5"/>
  <c r="R445" i="5"/>
  <c r="V444" i="5"/>
  <c r="U444" i="5"/>
  <c r="S444" i="5"/>
  <c r="R444" i="5"/>
  <c r="V443" i="5"/>
  <c r="U443" i="5"/>
  <c r="S443" i="5"/>
  <c r="R443" i="5"/>
  <c r="V442" i="5"/>
  <c r="U442" i="5"/>
  <c r="S442" i="5"/>
  <c r="R442" i="5"/>
  <c r="V441" i="5"/>
  <c r="U441" i="5"/>
  <c r="S441" i="5"/>
  <c r="R441" i="5"/>
  <c r="V440" i="5"/>
  <c r="U440" i="5"/>
  <c r="S440" i="5"/>
  <c r="R440" i="5"/>
  <c r="V439" i="5"/>
  <c r="U439" i="5"/>
  <c r="S439" i="5"/>
  <c r="R439" i="5"/>
  <c r="V438" i="5"/>
  <c r="U438" i="5"/>
  <c r="S438" i="5"/>
  <c r="R438" i="5"/>
  <c r="V437" i="5"/>
  <c r="U437" i="5"/>
  <c r="S437" i="5"/>
  <c r="R437" i="5"/>
  <c r="V436" i="5"/>
  <c r="U436" i="5"/>
  <c r="S436" i="5"/>
  <c r="R436" i="5"/>
  <c r="V435" i="5"/>
  <c r="U435" i="5"/>
  <c r="S435" i="5"/>
  <c r="R435" i="5"/>
  <c r="V434" i="5"/>
  <c r="U434" i="5"/>
  <c r="S434" i="5"/>
  <c r="R434" i="5"/>
  <c r="V433" i="5"/>
  <c r="U433" i="5"/>
  <c r="S433" i="5"/>
  <c r="R433" i="5"/>
  <c r="V432" i="5"/>
  <c r="U432" i="5"/>
  <c r="S432" i="5"/>
  <c r="R432" i="5"/>
  <c r="V431" i="5"/>
  <c r="U431" i="5"/>
  <c r="S431" i="5"/>
  <c r="R431" i="5"/>
  <c r="V430" i="5"/>
  <c r="U430" i="5"/>
  <c r="S430" i="5"/>
  <c r="R430" i="5"/>
  <c r="V429" i="5"/>
  <c r="U429" i="5"/>
  <c r="S429" i="5"/>
  <c r="R429" i="5"/>
  <c r="V428" i="5"/>
  <c r="U428" i="5"/>
  <c r="S428" i="5"/>
  <c r="R428" i="5"/>
  <c r="V427" i="5"/>
  <c r="U427" i="5"/>
  <c r="S427" i="5"/>
  <c r="R427" i="5"/>
  <c r="V426" i="5"/>
  <c r="U426" i="5"/>
  <c r="S426" i="5"/>
  <c r="R426" i="5"/>
  <c r="V425" i="5"/>
  <c r="U425" i="5"/>
  <c r="S425" i="5"/>
  <c r="R425" i="5"/>
  <c r="V424" i="5"/>
  <c r="U424" i="5"/>
  <c r="S424" i="5"/>
  <c r="R424" i="5"/>
  <c r="V423" i="5"/>
  <c r="U423" i="5"/>
  <c r="S423" i="5"/>
  <c r="R423" i="5"/>
  <c r="V422" i="5"/>
  <c r="U422" i="5"/>
  <c r="S422" i="5"/>
  <c r="R422" i="5"/>
  <c r="V421" i="5"/>
  <c r="U421" i="5"/>
  <c r="S421" i="5"/>
  <c r="R421" i="5"/>
  <c r="V420" i="5"/>
  <c r="U420" i="5"/>
  <c r="S420" i="5"/>
  <c r="R420" i="5"/>
  <c r="V419" i="5"/>
  <c r="U419" i="5"/>
  <c r="S419" i="5"/>
  <c r="R419" i="5"/>
  <c r="V418" i="5"/>
  <c r="U418" i="5"/>
  <c r="S418" i="5"/>
  <c r="R418" i="5"/>
  <c r="V417" i="5"/>
  <c r="U417" i="5"/>
  <c r="S417" i="5"/>
  <c r="R417" i="5"/>
  <c r="V416" i="5"/>
  <c r="U416" i="5"/>
  <c r="S416" i="5"/>
  <c r="R416" i="5"/>
  <c r="V415" i="5"/>
  <c r="U415" i="5"/>
  <c r="S415" i="5"/>
  <c r="R415" i="5"/>
  <c r="V414" i="5"/>
  <c r="U414" i="5"/>
  <c r="S414" i="5"/>
  <c r="R414" i="5"/>
  <c r="V413" i="5"/>
  <c r="U413" i="5"/>
  <c r="S413" i="5"/>
  <c r="R413" i="5"/>
  <c r="V412" i="5"/>
  <c r="U412" i="5"/>
  <c r="S412" i="5"/>
  <c r="R412" i="5"/>
  <c r="V411" i="5"/>
  <c r="U411" i="5"/>
  <c r="S411" i="5"/>
  <c r="R411" i="5"/>
  <c r="V410" i="5"/>
  <c r="U410" i="5"/>
  <c r="S410" i="5"/>
  <c r="R410" i="5"/>
  <c r="V409" i="5"/>
  <c r="U409" i="5"/>
  <c r="S409" i="5"/>
  <c r="R409" i="5"/>
  <c r="V408" i="5"/>
  <c r="U408" i="5"/>
  <c r="S408" i="5"/>
  <c r="R408" i="5"/>
  <c r="V407" i="5"/>
  <c r="U407" i="5"/>
  <c r="S407" i="5"/>
  <c r="R407" i="5"/>
  <c r="V406" i="5"/>
  <c r="U406" i="5"/>
  <c r="S406" i="5"/>
  <c r="R406" i="5"/>
  <c r="V405" i="5"/>
  <c r="U405" i="5"/>
  <c r="S405" i="5"/>
  <c r="R405" i="5"/>
  <c r="V404" i="5"/>
  <c r="U404" i="5"/>
  <c r="S404" i="5"/>
  <c r="R404" i="5"/>
  <c r="V403" i="5"/>
  <c r="U403" i="5"/>
  <c r="S403" i="5"/>
  <c r="R403" i="5"/>
  <c r="V402" i="5"/>
  <c r="U402" i="5"/>
  <c r="S402" i="5"/>
  <c r="R402" i="5"/>
  <c r="V401" i="5"/>
  <c r="U401" i="5"/>
  <c r="S401" i="5"/>
  <c r="R401" i="5"/>
  <c r="V400" i="5"/>
  <c r="U400" i="5"/>
  <c r="S400" i="5"/>
  <c r="R400" i="5"/>
  <c r="V399" i="5"/>
  <c r="U399" i="5"/>
  <c r="S399" i="5"/>
  <c r="R399" i="5"/>
  <c r="V398" i="5"/>
  <c r="U398" i="5"/>
  <c r="S398" i="5"/>
  <c r="R398" i="5"/>
  <c r="V397" i="5"/>
  <c r="U397" i="5"/>
  <c r="S397" i="5"/>
  <c r="R397" i="5"/>
  <c r="V396" i="5"/>
  <c r="U396" i="5"/>
  <c r="S396" i="5"/>
  <c r="R396" i="5"/>
  <c r="V395" i="5"/>
  <c r="U395" i="5"/>
  <c r="S395" i="5"/>
  <c r="R395" i="5"/>
  <c r="V394" i="5"/>
  <c r="U394" i="5"/>
  <c r="S394" i="5"/>
  <c r="R394" i="5"/>
  <c r="V393" i="5"/>
  <c r="U393" i="5"/>
  <c r="S393" i="5"/>
  <c r="R393" i="5"/>
  <c r="V392" i="5"/>
  <c r="U392" i="5"/>
  <c r="S392" i="5"/>
  <c r="R392" i="5"/>
  <c r="V391" i="5"/>
  <c r="U391" i="5"/>
  <c r="S391" i="5"/>
  <c r="R391" i="5"/>
  <c r="V390" i="5"/>
  <c r="U390" i="5"/>
  <c r="S390" i="5"/>
  <c r="R390" i="5"/>
  <c r="V389" i="5"/>
  <c r="U389" i="5"/>
  <c r="S389" i="5"/>
  <c r="R389" i="5"/>
  <c r="V388" i="5"/>
  <c r="U388" i="5"/>
  <c r="S388" i="5"/>
  <c r="R388" i="5"/>
  <c r="V387" i="5"/>
  <c r="U387" i="5"/>
  <c r="S387" i="5"/>
  <c r="R387" i="5"/>
  <c r="V386" i="5"/>
  <c r="U386" i="5"/>
  <c r="S386" i="5"/>
  <c r="R386" i="5"/>
  <c r="V385" i="5"/>
  <c r="U385" i="5"/>
  <c r="S385" i="5"/>
  <c r="R385" i="5"/>
  <c r="V384" i="5"/>
  <c r="U384" i="5"/>
  <c r="S384" i="5"/>
  <c r="R384" i="5"/>
  <c r="V383" i="5"/>
  <c r="U383" i="5"/>
  <c r="S383" i="5"/>
  <c r="R383" i="5"/>
  <c r="V382" i="5"/>
  <c r="U382" i="5"/>
  <c r="S382" i="5"/>
  <c r="R382" i="5"/>
  <c r="V381" i="5"/>
  <c r="U381" i="5"/>
  <c r="S381" i="5"/>
  <c r="R381" i="5"/>
  <c r="V380" i="5"/>
  <c r="U380" i="5"/>
  <c r="S380" i="5"/>
  <c r="R380" i="5"/>
  <c r="V379" i="5"/>
  <c r="U379" i="5"/>
  <c r="S379" i="5"/>
  <c r="R379" i="5"/>
  <c r="V378" i="5"/>
  <c r="U378" i="5"/>
  <c r="S378" i="5"/>
  <c r="R378" i="5"/>
  <c r="V377" i="5"/>
  <c r="U377" i="5"/>
  <c r="S377" i="5"/>
  <c r="R377" i="5"/>
  <c r="V376" i="5"/>
  <c r="U376" i="5"/>
  <c r="S376" i="5"/>
  <c r="R376" i="5"/>
  <c r="V375" i="5"/>
  <c r="U375" i="5"/>
  <c r="S375" i="5"/>
  <c r="R375" i="5"/>
  <c r="V374" i="5"/>
  <c r="U374" i="5"/>
  <c r="S374" i="5"/>
  <c r="R374" i="5"/>
  <c r="V373" i="5"/>
  <c r="U373" i="5"/>
  <c r="S373" i="5"/>
  <c r="R373" i="5"/>
  <c r="V372" i="5"/>
  <c r="U372" i="5"/>
  <c r="S372" i="5"/>
  <c r="R372" i="5"/>
  <c r="V371" i="5"/>
  <c r="U371" i="5"/>
  <c r="S371" i="5"/>
  <c r="R371" i="5"/>
  <c r="V370" i="5"/>
  <c r="U370" i="5"/>
  <c r="S370" i="5"/>
  <c r="R370" i="5"/>
  <c r="V369" i="5"/>
  <c r="U369" i="5"/>
  <c r="S369" i="5"/>
  <c r="R369" i="5"/>
  <c r="V368" i="5"/>
  <c r="U368" i="5"/>
  <c r="S368" i="5"/>
  <c r="R368" i="5"/>
  <c r="V367" i="5"/>
  <c r="U367" i="5"/>
  <c r="S367" i="5"/>
  <c r="R367" i="5"/>
  <c r="V366" i="5"/>
  <c r="U366" i="5"/>
  <c r="S366" i="5"/>
  <c r="R366" i="5"/>
  <c r="V365" i="5"/>
  <c r="U365" i="5"/>
  <c r="S365" i="5"/>
  <c r="R365" i="5"/>
  <c r="V364" i="5"/>
  <c r="U364" i="5"/>
  <c r="S364" i="5"/>
  <c r="R364" i="5"/>
  <c r="V363" i="5"/>
  <c r="U363" i="5"/>
  <c r="S363" i="5"/>
  <c r="R363" i="5"/>
  <c r="V362" i="5"/>
  <c r="U362" i="5"/>
  <c r="S362" i="5"/>
  <c r="R362" i="5"/>
  <c r="V361" i="5"/>
  <c r="U361" i="5"/>
  <c r="S361" i="5"/>
  <c r="R361" i="5"/>
  <c r="V360" i="5"/>
  <c r="U360" i="5"/>
  <c r="S360" i="5"/>
  <c r="R360" i="5"/>
  <c r="V359" i="5"/>
  <c r="U359" i="5"/>
  <c r="S359" i="5"/>
  <c r="R359" i="5"/>
  <c r="V358" i="5"/>
  <c r="U358" i="5"/>
  <c r="S358" i="5"/>
  <c r="R358" i="5"/>
  <c r="V357" i="5"/>
  <c r="U357" i="5"/>
  <c r="S357" i="5"/>
  <c r="R357" i="5"/>
  <c r="V356" i="5"/>
  <c r="U356" i="5"/>
  <c r="S356" i="5"/>
  <c r="R356" i="5"/>
  <c r="V355" i="5"/>
  <c r="U355" i="5"/>
  <c r="S355" i="5"/>
  <c r="R355" i="5"/>
  <c r="V354" i="5"/>
  <c r="U354" i="5"/>
  <c r="S354" i="5"/>
  <c r="R354" i="5"/>
  <c r="V353" i="5"/>
  <c r="U353" i="5"/>
  <c r="S353" i="5"/>
  <c r="R353" i="5"/>
  <c r="V352" i="5"/>
  <c r="U352" i="5"/>
  <c r="S352" i="5"/>
  <c r="R352" i="5"/>
  <c r="V351" i="5"/>
  <c r="U351" i="5"/>
  <c r="S351" i="5"/>
  <c r="R351" i="5"/>
  <c r="V350" i="5"/>
  <c r="U350" i="5"/>
  <c r="S350" i="5"/>
  <c r="R350" i="5"/>
  <c r="V349" i="5"/>
  <c r="U349" i="5"/>
  <c r="S349" i="5"/>
  <c r="R349" i="5"/>
  <c r="V348" i="5"/>
  <c r="U348" i="5"/>
  <c r="S348" i="5"/>
  <c r="R348" i="5"/>
  <c r="V347" i="5"/>
  <c r="U347" i="5"/>
  <c r="S347" i="5"/>
  <c r="R347" i="5"/>
  <c r="V346" i="5"/>
  <c r="U346" i="5"/>
  <c r="S346" i="5"/>
  <c r="R346" i="5"/>
  <c r="V345" i="5"/>
  <c r="U345" i="5"/>
  <c r="S345" i="5"/>
  <c r="R345" i="5"/>
  <c r="V344" i="5"/>
  <c r="U344" i="5"/>
  <c r="S344" i="5"/>
  <c r="R344" i="5"/>
  <c r="V343" i="5"/>
  <c r="U343" i="5"/>
  <c r="S343" i="5"/>
  <c r="R343" i="5"/>
  <c r="V342" i="5"/>
  <c r="U342" i="5"/>
  <c r="S342" i="5"/>
  <c r="R342" i="5"/>
  <c r="V341" i="5"/>
  <c r="U341" i="5"/>
  <c r="S341" i="5"/>
  <c r="R341" i="5"/>
  <c r="V340" i="5"/>
  <c r="U340" i="5"/>
  <c r="S340" i="5"/>
  <c r="R340" i="5"/>
  <c r="V339" i="5"/>
  <c r="U339" i="5"/>
  <c r="S339" i="5"/>
  <c r="R339" i="5"/>
  <c r="V338" i="5"/>
  <c r="U338" i="5"/>
  <c r="S338" i="5"/>
  <c r="R338" i="5"/>
  <c r="V337" i="5"/>
  <c r="U337" i="5"/>
  <c r="S337" i="5"/>
  <c r="R337" i="5"/>
  <c r="V336" i="5"/>
  <c r="U336" i="5"/>
  <c r="S336" i="5"/>
  <c r="R336" i="5"/>
  <c r="V335" i="5"/>
  <c r="U335" i="5"/>
  <c r="S335" i="5"/>
  <c r="R335" i="5"/>
  <c r="V334" i="5"/>
  <c r="U334" i="5"/>
  <c r="S334" i="5"/>
  <c r="R334" i="5"/>
  <c r="V333" i="5"/>
  <c r="U333" i="5"/>
  <c r="S333" i="5"/>
  <c r="R333" i="5"/>
  <c r="V332" i="5"/>
  <c r="U332" i="5"/>
  <c r="S332" i="5"/>
  <c r="R332" i="5"/>
  <c r="V331" i="5"/>
  <c r="U331" i="5"/>
  <c r="S331" i="5"/>
  <c r="R331" i="5"/>
  <c r="V330" i="5"/>
  <c r="U330" i="5"/>
  <c r="S330" i="5"/>
  <c r="R330" i="5"/>
  <c r="V329" i="5"/>
  <c r="U329" i="5"/>
  <c r="S329" i="5"/>
  <c r="R329" i="5"/>
  <c r="V328" i="5"/>
  <c r="U328" i="5"/>
  <c r="S328" i="5"/>
  <c r="R328" i="5"/>
  <c r="V327" i="5"/>
  <c r="U327" i="5"/>
  <c r="S327" i="5"/>
  <c r="R327" i="5"/>
  <c r="V326" i="5"/>
  <c r="U326" i="5"/>
  <c r="S326" i="5"/>
  <c r="R326" i="5"/>
  <c r="V325" i="5"/>
  <c r="U325" i="5"/>
  <c r="S325" i="5"/>
  <c r="R325" i="5"/>
  <c r="V324" i="5"/>
  <c r="U324" i="5"/>
  <c r="S324" i="5"/>
  <c r="R324" i="5"/>
  <c r="V323" i="5"/>
  <c r="U323" i="5"/>
  <c r="S323" i="5"/>
  <c r="R323" i="5"/>
  <c r="V322" i="5"/>
  <c r="U322" i="5"/>
  <c r="S322" i="5"/>
  <c r="R322" i="5"/>
  <c r="V321" i="5"/>
  <c r="U321" i="5"/>
  <c r="S321" i="5"/>
  <c r="R321" i="5"/>
  <c r="V320" i="5"/>
  <c r="U320" i="5"/>
  <c r="S320" i="5"/>
  <c r="R320" i="5"/>
  <c r="V319" i="5"/>
  <c r="U319" i="5"/>
  <c r="S319" i="5"/>
  <c r="R319" i="5"/>
  <c r="V318" i="5"/>
  <c r="U318" i="5"/>
  <c r="S318" i="5"/>
  <c r="R318" i="5"/>
  <c r="V317" i="5"/>
  <c r="U317" i="5"/>
  <c r="S317" i="5"/>
  <c r="R317" i="5"/>
  <c r="V316" i="5"/>
  <c r="U316" i="5"/>
  <c r="S316" i="5"/>
  <c r="R316" i="5"/>
  <c r="V315" i="5"/>
  <c r="U315" i="5"/>
  <c r="S315" i="5"/>
  <c r="R315" i="5"/>
  <c r="V314" i="5"/>
  <c r="U314" i="5"/>
  <c r="S314" i="5"/>
  <c r="R314" i="5"/>
  <c r="V313" i="5"/>
  <c r="U313" i="5"/>
  <c r="S313" i="5"/>
  <c r="R313" i="5"/>
  <c r="V312" i="5"/>
  <c r="U312" i="5"/>
  <c r="S312" i="5"/>
  <c r="R312" i="5"/>
  <c r="V311" i="5"/>
  <c r="U311" i="5"/>
  <c r="S311" i="5"/>
  <c r="R311" i="5"/>
  <c r="V310" i="5"/>
  <c r="U310" i="5"/>
  <c r="S310" i="5"/>
  <c r="R310" i="5"/>
  <c r="V309" i="5"/>
  <c r="U309" i="5"/>
  <c r="S309" i="5"/>
  <c r="R309" i="5"/>
  <c r="V308" i="5"/>
  <c r="U308" i="5"/>
  <c r="S308" i="5"/>
  <c r="R308" i="5"/>
  <c r="V307" i="5"/>
  <c r="U307" i="5"/>
  <c r="S307" i="5"/>
  <c r="R307" i="5"/>
  <c r="V306" i="5"/>
  <c r="U306" i="5"/>
  <c r="S306" i="5"/>
  <c r="R306" i="5"/>
  <c r="V305" i="5"/>
  <c r="U305" i="5"/>
  <c r="S305" i="5"/>
  <c r="R305" i="5"/>
  <c r="V304" i="5"/>
  <c r="U304" i="5"/>
  <c r="S304" i="5"/>
  <c r="R304" i="5"/>
  <c r="V303" i="5"/>
  <c r="U303" i="5"/>
  <c r="S303" i="5"/>
  <c r="R303" i="5"/>
  <c r="V302" i="5"/>
  <c r="U302" i="5"/>
  <c r="S302" i="5"/>
  <c r="R302" i="5"/>
  <c r="V301" i="5"/>
  <c r="U301" i="5"/>
  <c r="S301" i="5"/>
  <c r="R301" i="5"/>
  <c r="V300" i="5"/>
  <c r="U300" i="5"/>
  <c r="S300" i="5"/>
  <c r="R300" i="5"/>
  <c r="V299" i="5"/>
  <c r="U299" i="5"/>
  <c r="S299" i="5"/>
  <c r="R299" i="5"/>
  <c r="V298" i="5"/>
  <c r="U298" i="5"/>
  <c r="S298" i="5"/>
  <c r="R298" i="5"/>
  <c r="V297" i="5"/>
  <c r="U297" i="5"/>
  <c r="S297" i="5"/>
  <c r="R297" i="5"/>
  <c r="V296" i="5"/>
  <c r="U296" i="5"/>
  <c r="S296" i="5"/>
  <c r="R296" i="5"/>
  <c r="V295" i="5"/>
  <c r="U295" i="5"/>
  <c r="S295" i="5"/>
  <c r="R295" i="5"/>
  <c r="V294" i="5"/>
  <c r="U294" i="5"/>
  <c r="S294" i="5"/>
  <c r="R294" i="5"/>
  <c r="V293" i="5"/>
  <c r="U293" i="5"/>
  <c r="S293" i="5"/>
  <c r="R293" i="5"/>
  <c r="V292" i="5"/>
  <c r="U292" i="5"/>
  <c r="S292" i="5"/>
  <c r="R292" i="5"/>
  <c r="V291" i="5"/>
  <c r="U291" i="5"/>
  <c r="S291" i="5"/>
  <c r="R291" i="5"/>
  <c r="V290" i="5"/>
  <c r="U290" i="5"/>
  <c r="S290" i="5"/>
  <c r="R290" i="5"/>
  <c r="V289" i="5"/>
  <c r="U289" i="5"/>
  <c r="S289" i="5"/>
  <c r="R289" i="5"/>
  <c r="V288" i="5"/>
  <c r="U288" i="5"/>
  <c r="S288" i="5"/>
  <c r="R288" i="5"/>
  <c r="V287" i="5"/>
  <c r="U287" i="5"/>
  <c r="S287" i="5"/>
  <c r="R287" i="5"/>
  <c r="V286" i="5"/>
  <c r="U286" i="5"/>
  <c r="S286" i="5"/>
  <c r="R286" i="5"/>
  <c r="V285" i="5"/>
  <c r="U285" i="5"/>
  <c r="S285" i="5"/>
  <c r="R285" i="5"/>
  <c r="V284" i="5"/>
  <c r="U284" i="5"/>
  <c r="S284" i="5"/>
  <c r="R284" i="5"/>
  <c r="V283" i="5"/>
  <c r="U283" i="5"/>
  <c r="S283" i="5"/>
  <c r="R283" i="5"/>
  <c r="V282" i="5"/>
  <c r="U282" i="5"/>
  <c r="S282" i="5"/>
  <c r="R282" i="5"/>
  <c r="V281" i="5"/>
  <c r="U281" i="5"/>
  <c r="S281" i="5"/>
  <c r="R281" i="5"/>
  <c r="V280" i="5"/>
  <c r="U280" i="5"/>
  <c r="S280" i="5"/>
  <c r="R280" i="5"/>
  <c r="V279" i="5"/>
  <c r="U279" i="5"/>
  <c r="S279" i="5"/>
  <c r="R279" i="5"/>
  <c r="V278" i="5"/>
  <c r="U278" i="5"/>
  <c r="S278" i="5"/>
  <c r="R278" i="5"/>
  <c r="V277" i="5"/>
  <c r="U277" i="5"/>
  <c r="S277" i="5"/>
  <c r="R277" i="5"/>
  <c r="V276" i="5"/>
  <c r="U276" i="5"/>
  <c r="S276" i="5"/>
  <c r="R276" i="5"/>
  <c r="V275" i="5"/>
  <c r="U275" i="5"/>
  <c r="S275" i="5"/>
  <c r="R275" i="5"/>
  <c r="V274" i="5"/>
  <c r="U274" i="5"/>
  <c r="S274" i="5"/>
  <c r="R274" i="5"/>
  <c r="V273" i="5"/>
  <c r="U273" i="5"/>
  <c r="S273" i="5"/>
  <c r="R273" i="5"/>
  <c r="V272" i="5"/>
  <c r="U272" i="5"/>
  <c r="S272" i="5"/>
  <c r="R272" i="5"/>
  <c r="V271" i="5"/>
  <c r="U271" i="5"/>
  <c r="S271" i="5"/>
  <c r="R271" i="5"/>
  <c r="V270" i="5"/>
  <c r="U270" i="5"/>
  <c r="S270" i="5"/>
  <c r="R270" i="5"/>
  <c r="V269" i="5"/>
  <c r="U269" i="5"/>
  <c r="S269" i="5"/>
  <c r="R269" i="5"/>
  <c r="V268" i="5"/>
  <c r="U268" i="5"/>
  <c r="S268" i="5"/>
  <c r="R268" i="5"/>
  <c r="V267" i="5"/>
  <c r="U267" i="5"/>
  <c r="S267" i="5"/>
  <c r="R267" i="5"/>
  <c r="V266" i="5"/>
  <c r="U266" i="5"/>
  <c r="S266" i="5"/>
  <c r="R266" i="5"/>
  <c r="V265" i="5"/>
  <c r="U265" i="5"/>
  <c r="S265" i="5"/>
  <c r="R265" i="5"/>
  <c r="V264" i="5"/>
  <c r="U264" i="5"/>
  <c r="S264" i="5"/>
  <c r="R264" i="5"/>
  <c r="V263" i="5"/>
  <c r="U263" i="5"/>
  <c r="S263" i="5"/>
  <c r="R263" i="5"/>
  <c r="V262" i="5"/>
  <c r="U262" i="5"/>
  <c r="S262" i="5"/>
  <c r="R262" i="5"/>
  <c r="V261" i="5"/>
  <c r="U261" i="5"/>
  <c r="S261" i="5"/>
  <c r="R261" i="5"/>
  <c r="V260" i="5"/>
  <c r="U260" i="5"/>
  <c r="S260" i="5"/>
  <c r="R260" i="5"/>
  <c r="V259" i="5"/>
  <c r="U259" i="5"/>
  <c r="S259" i="5"/>
  <c r="R259" i="5"/>
  <c r="V258" i="5"/>
  <c r="U258" i="5"/>
  <c r="S258" i="5"/>
  <c r="R258" i="5"/>
  <c r="V257" i="5"/>
  <c r="U257" i="5"/>
  <c r="S257" i="5"/>
  <c r="R257" i="5"/>
  <c r="V256" i="5"/>
  <c r="U256" i="5"/>
  <c r="S256" i="5"/>
  <c r="R256" i="5"/>
  <c r="V255" i="5"/>
  <c r="U255" i="5"/>
  <c r="S255" i="5"/>
  <c r="R255" i="5"/>
  <c r="V254" i="5"/>
  <c r="U254" i="5"/>
  <c r="S254" i="5"/>
  <c r="R254" i="5"/>
  <c r="V253" i="5"/>
  <c r="U253" i="5"/>
  <c r="S253" i="5"/>
  <c r="R253" i="5"/>
  <c r="V252" i="5"/>
  <c r="U252" i="5"/>
  <c r="S252" i="5"/>
  <c r="R252" i="5"/>
  <c r="V251" i="5"/>
  <c r="U251" i="5"/>
  <c r="S251" i="5"/>
  <c r="R251" i="5"/>
  <c r="V250" i="5"/>
  <c r="U250" i="5"/>
  <c r="S250" i="5"/>
  <c r="R250" i="5"/>
  <c r="V249" i="5"/>
  <c r="U249" i="5"/>
  <c r="S249" i="5"/>
  <c r="R249" i="5"/>
  <c r="V248" i="5"/>
  <c r="U248" i="5"/>
  <c r="S248" i="5"/>
  <c r="R248" i="5"/>
  <c r="V247" i="5"/>
  <c r="U247" i="5"/>
  <c r="S247" i="5"/>
  <c r="R247" i="5"/>
  <c r="V246" i="5"/>
  <c r="U246" i="5"/>
  <c r="S246" i="5"/>
  <c r="R246" i="5"/>
  <c r="V245" i="5"/>
  <c r="U245" i="5"/>
  <c r="S245" i="5"/>
  <c r="R245" i="5"/>
  <c r="V244" i="5"/>
  <c r="U244" i="5"/>
  <c r="S244" i="5"/>
  <c r="R244" i="5"/>
  <c r="V243" i="5"/>
  <c r="U243" i="5"/>
  <c r="S243" i="5"/>
  <c r="R243" i="5"/>
  <c r="V242" i="5"/>
  <c r="U242" i="5"/>
  <c r="S242" i="5"/>
  <c r="R242" i="5"/>
  <c r="V241" i="5"/>
  <c r="U241" i="5"/>
  <c r="S241" i="5"/>
  <c r="R241" i="5"/>
  <c r="V240" i="5"/>
  <c r="U240" i="5"/>
  <c r="S240" i="5"/>
  <c r="R240" i="5"/>
  <c r="V239" i="5"/>
  <c r="U239" i="5"/>
  <c r="S239" i="5"/>
  <c r="R239" i="5"/>
  <c r="V238" i="5"/>
  <c r="U238" i="5"/>
  <c r="S238" i="5"/>
  <c r="R238" i="5"/>
  <c r="V237" i="5"/>
  <c r="U237" i="5"/>
  <c r="S237" i="5"/>
  <c r="R237" i="5"/>
  <c r="V236" i="5"/>
  <c r="U236" i="5"/>
  <c r="S236" i="5"/>
  <c r="R236" i="5"/>
  <c r="V235" i="5"/>
  <c r="U235" i="5"/>
  <c r="S235" i="5"/>
  <c r="R235" i="5"/>
  <c r="V234" i="5"/>
  <c r="U234" i="5"/>
  <c r="S234" i="5"/>
  <c r="R234" i="5"/>
  <c r="V233" i="5"/>
  <c r="U233" i="5"/>
  <c r="S233" i="5"/>
  <c r="R233" i="5"/>
  <c r="V232" i="5"/>
  <c r="U232" i="5"/>
  <c r="S232" i="5"/>
  <c r="R232" i="5"/>
  <c r="V231" i="5"/>
  <c r="U231" i="5"/>
  <c r="S231" i="5"/>
  <c r="R231" i="5"/>
  <c r="V230" i="5"/>
  <c r="U230" i="5"/>
  <c r="S230" i="5"/>
  <c r="R230" i="5"/>
  <c r="V229" i="5"/>
  <c r="U229" i="5"/>
  <c r="S229" i="5"/>
  <c r="R229" i="5"/>
  <c r="V228" i="5"/>
  <c r="U228" i="5"/>
  <c r="S228" i="5"/>
  <c r="R228" i="5"/>
  <c r="V227" i="5"/>
  <c r="U227" i="5"/>
  <c r="S227" i="5"/>
  <c r="R227" i="5"/>
  <c r="V226" i="5"/>
  <c r="U226" i="5"/>
  <c r="S226" i="5"/>
  <c r="R226" i="5"/>
  <c r="V225" i="5"/>
  <c r="U225" i="5"/>
  <c r="S225" i="5"/>
  <c r="R225" i="5"/>
  <c r="V224" i="5"/>
  <c r="U224" i="5"/>
  <c r="S224" i="5"/>
  <c r="R224" i="5"/>
  <c r="V223" i="5"/>
  <c r="U223" i="5"/>
  <c r="S223" i="5"/>
  <c r="R223" i="5"/>
  <c r="V222" i="5"/>
  <c r="U222" i="5"/>
  <c r="S222" i="5"/>
  <c r="R222" i="5"/>
  <c r="V221" i="5"/>
  <c r="U221" i="5"/>
  <c r="S221" i="5"/>
  <c r="R221" i="5"/>
  <c r="V220" i="5"/>
  <c r="U220" i="5"/>
  <c r="S220" i="5"/>
  <c r="R220" i="5"/>
  <c r="V219" i="5"/>
  <c r="U219" i="5"/>
  <c r="S219" i="5"/>
  <c r="R219" i="5"/>
  <c r="V218" i="5"/>
  <c r="U218" i="5"/>
  <c r="S218" i="5"/>
  <c r="R218" i="5"/>
  <c r="V217" i="5"/>
  <c r="U217" i="5"/>
  <c r="S217" i="5"/>
  <c r="R217" i="5"/>
  <c r="V216" i="5"/>
  <c r="U216" i="5"/>
  <c r="S216" i="5"/>
  <c r="R216" i="5"/>
  <c r="V215" i="5"/>
  <c r="U215" i="5"/>
  <c r="S215" i="5"/>
  <c r="R215" i="5"/>
  <c r="V214" i="5"/>
  <c r="U214" i="5"/>
  <c r="S214" i="5"/>
  <c r="R214" i="5"/>
  <c r="V213" i="5"/>
  <c r="U213" i="5"/>
  <c r="S213" i="5"/>
  <c r="R213" i="5"/>
  <c r="V212" i="5"/>
  <c r="U212" i="5"/>
  <c r="S212" i="5"/>
  <c r="R212" i="5"/>
  <c r="V211" i="5"/>
  <c r="U211" i="5"/>
  <c r="S211" i="5"/>
  <c r="R211" i="5"/>
  <c r="V210" i="5"/>
  <c r="U210" i="5"/>
  <c r="S210" i="5"/>
  <c r="R210" i="5"/>
  <c r="V209" i="5"/>
  <c r="U209" i="5"/>
  <c r="S209" i="5"/>
  <c r="R209" i="5"/>
  <c r="V208" i="5"/>
  <c r="U208" i="5"/>
  <c r="S208" i="5"/>
  <c r="R208" i="5"/>
  <c r="V207" i="5"/>
  <c r="U207" i="5"/>
  <c r="S207" i="5"/>
  <c r="R207" i="5"/>
  <c r="V206" i="5"/>
  <c r="U206" i="5"/>
  <c r="S206" i="5"/>
  <c r="R206" i="5"/>
  <c r="V205" i="5"/>
  <c r="U205" i="5"/>
  <c r="S205" i="5"/>
  <c r="R205" i="5"/>
  <c r="V204" i="5"/>
  <c r="U204" i="5"/>
  <c r="S204" i="5"/>
  <c r="R204" i="5"/>
  <c r="V203" i="5"/>
  <c r="U203" i="5"/>
  <c r="S203" i="5"/>
  <c r="R203" i="5"/>
  <c r="V202" i="5"/>
  <c r="U202" i="5"/>
  <c r="S202" i="5"/>
  <c r="R202" i="5"/>
  <c r="V201" i="5"/>
  <c r="U201" i="5"/>
  <c r="S201" i="5"/>
  <c r="R201" i="5"/>
  <c r="V200" i="5"/>
  <c r="U200" i="5"/>
  <c r="S200" i="5"/>
  <c r="R200" i="5"/>
  <c r="V199" i="5"/>
  <c r="U199" i="5"/>
  <c r="S199" i="5"/>
  <c r="R199" i="5"/>
  <c r="V198" i="5"/>
  <c r="U198" i="5"/>
  <c r="S198" i="5"/>
  <c r="R198" i="5"/>
  <c r="S806" i="16" l="1"/>
  <c r="T806" i="16" s="1"/>
  <c r="S878" i="16"/>
  <c r="T878" i="16" s="1"/>
  <c r="S872" i="16"/>
  <c r="T872" i="16" s="1"/>
  <c r="S880" i="16"/>
  <c r="T880" i="16" s="1"/>
  <c r="S801" i="16"/>
  <c r="T801" i="16" s="1"/>
  <c r="S842" i="16"/>
  <c r="T842" i="16" s="1"/>
  <c r="S859" i="16"/>
  <c r="T859" i="16" s="1"/>
  <c r="S748" i="16"/>
  <c r="T748" i="16" s="1"/>
  <c r="S868" i="16"/>
  <c r="T868" i="16" s="1"/>
  <c r="S853" i="16"/>
  <c r="T853" i="16" s="1"/>
  <c r="S819" i="16"/>
  <c r="T819" i="16" s="1"/>
  <c r="V514" i="5"/>
  <c r="U514" i="5"/>
  <c r="S514" i="5"/>
  <c r="R514" i="5"/>
  <c r="S854" i="16" l="1"/>
  <c r="T854" i="16" s="1"/>
  <c r="S813" i="16"/>
  <c r="T813" i="16" s="1"/>
  <c r="S805" i="16"/>
  <c r="T805" i="16" s="1"/>
  <c r="S839" i="16"/>
  <c r="T839" i="16" s="1"/>
  <c r="S845" i="16"/>
  <c r="T845" i="16" s="1"/>
  <c r="S828" i="16"/>
  <c r="T828" i="16" s="1"/>
  <c r="S858" i="16"/>
  <c r="T858" i="16" s="1"/>
  <c r="S864" i="16"/>
  <c r="T864" i="16" s="1"/>
  <c r="S792" i="16"/>
  <c r="T792" i="16" s="1"/>
  <c r="S720" i="16"/>
  <c r="T720" i="16" s="1"/>
  <c r="S823" i="16"/>
  <c r="T823" i="16" s="1"/>
  <c r="S821" i="16"/>
  <c r="T821" i="16" s="1"/>
  <c r="S734" i="16"/>
  <c r="T734" i="16" s="1"/>
  <c r="S787" i="16"/>
  <c r="T787" i="16" s="1"/>
  <c r="S866" i="16"/>
  <c r="T866" i="16" s="1"/>
  <c r="S706" i="16" l="1"/>
  <c r="T706" i="16" s="1"/>
  <c r="S692" i="16"/>
  <c r="T692" i="16" s="1"/>
  <c r="S844" i="16"/>
  <c r="T844" i="16" s="1"/>
  <c r="S825" i="16"/>
  <c r="T825" i="16" s="1"/>
  <c r="S807" i="16"/>
  <c r="T807" i="16" s="1"/>
  <c r="S778" i="16"/>
  <c r="T778" i="16" s="1"/>
  <c r="S799" i="16"/>
  <c r="T799" i="16" s="1"/>
  <c r="S852" i="16"/>
  <c r="T852" i="16" s="1"/>
  <c r="S678" i="16"/>
  <c r="T678" i="16" s="1"/>
  <c r="S809" i="16"/>
  <c r="T809" i="16" s="1"/>
  <c r="S850" i="16"/>
  <c r="T850" i="16" s="1"/>
  <c r="S814" i="16"/>
  <c r="T814" i="16" s="1"/>
  <c r="S831" i="16"/>
  <c r="T831" i="16" s="1"/>
  <c r="S791" i="16"/>
  <c r="T791" i="16" s="1"/>
  <c r="S840" i="16"/>
  <c r="T840" i="16" s="1"/>
  <c r="E14" i="3"/>
  <c r="D16" i="16" s="1"/>
  <c r="E1" i="3" l="1"/>
  <c r="A11" i="5" s="1"/>
  <c r="S785" i="16"/>
  <c r="T785" i="16" s="1"/>
  <c r="S773" i="16"/>
  <c r="T773" i="16" s="1"/>
  <c r="S793" i="16"/>
  <c r="T793" i="16" s="1"/>
  <c r="S795" i="16"/>
  <c r="T795" i="16" s="1"/>
  <c r="V35" i="5"/>
  <c r="U35" i="5"/>
  <c r="S35" i="5"/>
  <c r="R35" i="5"/>
  <c r="V34" i="5"/>
  <c r="U34" i="5"/>
  <c r="S34" i="5"/>
  <c r="R34" i="5"/>
  <c r="V33" i="5"/>
  <c r="U33" i="5"/>
  <c r="S33" i="5"/>
  <c r="R33" i="5"/>
  <c r="V32" i="5"/>
  <c r="U32" i="5"/>
  <c r="S32" i="5"/>
  <c r="R32" i="5"/>
  <c r="V31" i="5"/>
  <c r="U31" i="5"/>
  <c r="S31" i="5"/>
  <c r="R31" i="5"/>
  <c r="V30" i="5"/>
  <c r="U30" i="5"/>
  <c r="S30" i="5"/>
  <c r="R30" i="5"/>
  <c r="V29" i="5"/>
  <c r="U29" i="5"/>
  <c r="S29" i="5"/>
  <c r="R29" i="5"/>
  <c r="V28" i="5"/>
  <c r="U28" i="5"/>
  <c r="S28" i="5"/>
  <c r="R28" i="5"/>
  <c r="V27" i="5"/>
  <c r="U27" i="5"/>
  <c r="S27" i="5"/>
  <c r="R27" i="5"/>
  <c r="V26" i="5"/>
  <c r="U26" i="5"/>
  <c r="S26" i="5"/>
  <c r="R26" i="5"/>
  <c r="V25" i="5"/>
  <c r="U25" i="5"/>
  <c r="S25" i="5"/>
  <c r="R25" i="5"/>
  <c r="V24" i="5"/>
  <c r="U24" i="5"/>
  <c r="S24" i="5"/>
  <c r="R24" i="5"/>
  <c r="V23" i="5"/>
  <c r="U23" i="5"/>
  <c r="S23" i="5"/>
  <c r="R23" i="5"/>
  <c r="V22" i="5"/>
  <c r="U22" i="5"/>
  <c r="S22" i="5"/>
  <c r="R22" i="5"/>
  <c r="V21" i="5"/>
  <c r="U21" i="5"/>
  <c r="S21" i="5"/>
  <c r="R21" i="5"/>
  <c r="V20" i="5"/>
  <c r="U20" i="5"/>
  <c r="S20" i="5"/>
  <c r="R20" i="5"/>
  <c r="V19" i="5"/>
  <c r="U19" i="5"/>
  <c r="S19" i="5"/>
  <c r="R19" i="5"/>
  <c r="V18" i="5"/>
  <c r="U18" i="5"/>
  <c r="S18" i="5"/>
  <c r="R18" i="5"/>
  <c r="V17" i="5"/>
  <c r="U17" i="5"/>
  <c r="S17" i="5"/>
  <c r="R17" i="5"/>
  <c r="V16" i="5"/>
  <c r="U16" i="5"/>
  <c r="S16" i="5"/>
  <c r="R16" i="5"/>
  <c r="V15" i="5"/>
  <c r="U15" i="5"/>
  <c r="S15" i="5"/>
  <c r="R15" i="5"/>
  <c r="S838" i="16" l="1"/>
  <c r="T838" i="16" s="1"/>
  <c r="S777" i="16"/>
  <c r="T777" i="16" s="1"/>
  <c r="S811" i="16"/>
  <c r="T811" i="16" s="1"/>
  <c r="S764" i="16"/>
  <c r="T764" i="16" s="1"/>
  <c r="S830" i="16"/>
  <c r="T830" i="16" s="1"/>
  <c r="S664" i="16"/>
  <c r="T664" i="16" s="1"/>
  <c r="S817" i="16"/>
  <c r="T817" i="16" s="1"/>
  <c r="S836" i="16"/>
  <c r="T836" i="16" s="1"/>
  <c r="S759" i="16"/>
  <c r="T759" i="16" s="1"/>
  <c r="S826" i="16"/>
  <c r="T826" i="16" s="1"/>
  <c r="S800" i="16"/>
  <c r="T800" i="16" s="1"/>
  <c r="S824" i="16" l="1"/>
  <c r="T824" i="16" s="1"/>
  <c r="S797" i="16"/>
  <c r="T797" i="16" s="1"/>
  <c r="S786" i="16"/>
  <c r="T786" i="16" s="1"/>
  <c r="S750" i="16"/>
  <c r="T750" i="16" s="1"/>
  <c r="S636" i="16"/>
  <c r="T636" i="16" s="1"/>
  <c r="S771" i="16"/>
  <c r="T771" i="16" s="1"/>
  <c r="S763" i="16"/>
  <c r="T763" i="16" s="1"/>
  <c r="S779" i="16"/>
  <c r="T779" i="16" s="1"/>
  <c r="S822" i="16"/>
  <c r="T822" i="16" s="1"/>
  <c r="S781" i="16"/>
  <c r="T781" i="16" s="1"/>
  <c r="S812" i="16"/>
  <c r="T812" i="16" s="1"/>
  <c r="S745" i="16"/>
  <c r="T745" i="16" s="1"/>
  <c r="S650" i="16"/>
  <c r="T650" i="16" s="1"/>
  <c r="S803" i="16"/>
  <c r="T803" i="16" s="1"/>
  <c r="S816" i="16"/>
  <c r="T816" i="16" s="1"/>
  <c r="S767" i="16" l="1"/>
  <c r="T767" i="16" s="1"/>
  <c r="S802" i="16"/>
  <c r="T802" i="16" s="1"/>
  <c r="S789" i="16"/>
  <c r="T789" i="16" s="1"/>
  <c r="S757" i="16"/>
  <c r="T757" i="16" s="1"/>
  <c r="S772" i="16"/>
  <c r="T772" i="16" s="1"/>
  <c r="S783" i="16"/>
  <c r="T783" i="16" s="1"/>
  <c r="S810" i="16"/>
  <c r="T810" i="16" s="1"/>
  <c r="S622" i="16"/>
  <c r="T622" i="16" s="1"/>
  <c r="S798" i="16"/>
  <c r="T798" i="16" s="1"/>
  <c r="S808" i="16"/>
  <c r="T808" i="16" s="1"/>
  <c r="S608" i="16"/>
  <c r="T608" i="16" s="1"/>
  <c r="S749" i="16"/>
  <c r="T749" i="16" s="1"/>
  <c r="S765" i="16"/>
  <c r="T765" i="16" s="1"/>
  <c r="S736" i="16"/>
  <c r="T736" i="16" s="1"/>
  <c r="S594" i="16" l="1"/>
  <c r="T594" i="16" s="1"/>
  <c r="S743" i="16"/>
  <c r="T743" i="16" s="1"/>
  <c r="S731" i="16"/>
  <c r="T731" i="16" s="1"/>
  <c r="S751" i="16"/>
  <c r="T751" i="16" s="1"/>
  <c r="S753" i="16"/>
  <c r="T753" i="16" s="1"/>
  <c r="S788" i="16" l="1"/>
  <c r="T788" i="16" s="1"/>
  <c r="S769" i="16"/>
  <c r="T769" i="16" s="1"/>
  <c r="S794" i="16"/>
  <c r="T794" i="16" s="1"/>
  <c r="S735" i="16"/>
  <c r="T735" i="16" s="1"/>
  <c r="S722" i="16"/>
  <c r="T722" i="16" s="1"/>
  <c r="S784" i="16"/>
  <c r="T784" i="16" s="1"/>
  <c r="S796" i="16"/>
  <c r="T796" i="16" s="1"/>
  <c r="S566" i="16"/>
  <c r="T566" i="16" s="1"/>
  <c r="S717" i="16"/>
  <c r="T717" i="16" s="1"/>
  <c r="S775" i="16"/>
  <c r="T775" i="16" s="1"/>
  <c r="S758" i="16"/>
  <c r="T758" i="16" s="1"/>
  <c r="S580" i="16"/>
  <c r="T580" i="16" s="1"/>
  <c r="H2" i="3"/>
  <c r="S761" i="16" l="1"/>
  <c r="T761" i="16" s="1"/>
  <c r="S739" i="16"/>
  <c r="T739" i="16" s="1"/>
  <c r="S703" i="16"/>
  <c r="T703" i="16" s="1"/>
  <c r="S770" i="16"/>
  <c r="T770" i="16" s="1"/>
  <c r="S708" i="16"/>
  <c r="T708" i="16" s="1"/>
  <c r="S755" i="16"/>
  <c r="T755" i="16" s="1"/>
  <c r="S782" i="16"/>
  <c r="T782" i="16" s="1"/>
  <c r="S721" i="16"/>
  <c r="T721" i="16" s="1"/>
  <c r="S744" i="16"/>
  <c r="T744" i="16" s="1"/>
  <c r="S737" i="16"/>
  <c r="T737" i="16" s="1"/>
  <c r="S729" i="16"/>
  <c r="T729" i="16" s="1"/>
  <c r="S552" i="16"/>
  <c r="T552" i="16" s="1"/>
  <c r="S780" i="16"/>
  <c r="T780" i="16" s="1"/>
  <c r="S774" i="16"/>
  <c r="T774" i="16" s="1"/>
  <c r="S730" i="16" l="1"/>
  <c r="T730" i="16" s="1"/>
  <c r="S768" i="16"/>
  <c r="T768" i="16" s="1"/>
  <c r="S694" i="16"/>
  <c r="T694" i="16" s="1"/>
  <c r="S747" i="16"/>
  <c r="T747" i="16" s="1"/>
  <c r="S766" i="16"/>
  <c r="T766" i="16" s="1"/>
  <c r="S715" i="16"/>
  <c r="T715" i="16" s="1"/>
  <c r="S524" i="16"/>
  <c r="T524" i="16" s="1"/>
  <c r="S510" i="16"/>
  <c r="T510" i="16" s="1"/>
  <c r="S538" i="16"/>
  <c r="T538" i="16" s="1"/>
  <c r="S760" i="16"/>
  <c r="T760" i="16" s="1"/>
  <c r="S723" i="16"/>
  <c r="T723" i="16" s="1"/>
  <c r="S725" i="16"/>
  <c r="T725" i="16" s="1"/>
  <c r="S707" i="16"/>
  <c r="T707" i="16" s="1"/>
  <c r="S741" i="16"/>
  <c r="T741" i="16" s="1"/>
  <c r="S756" i="16"/>
  <c r="T756" i="16" s="1"/>
  <c r="V14" i="5"/>
  <c r="U14" i="5"/>
  <c r="S14" i="5"/>
  <c r="R14" i="5"/>
  <c r="S711" i="16" l="1"/>
  <c r="T711" i="16" s="1"/>
  <c r="S709" i="16"/>
  <c r="T709" i="16" s="1"/>
  <c r="S701" i="16"/>
  <c r="T701" i="16" s="1"/>
  <c r="S689" i="16"/>
  <c r="T689" i="16" s="1"/>
  <c r="S752" i="16" l="1"/>
  <c r="T752" i="16" s="1"/>
  <c r="S496" i="16"/>
  <c r="T496" i="16" s="1"/>
  <c r="S746" i="16"/>
  <c r="T746" i="16" s="1"/>
  <c r="S693" i="16"/>
  <c r="T693" i="16" s="1"/>
  <c r="S716" i="16"/>
  <c r="T716" i="16" s="1"/>
  <c r="S733" i="16"/>
  <c r="T733" i="16" s="1"/>
  <c r="S727" i="16"/>
  <c r="T727" i="16" s="1"/>
  <c r="S742" i="16"/>
  <c r="T742" i="16" s="1"/>
  <c r="S680" i="16"/>
  <c r="T680" i="16" s="1"/>
  <c r="S754" i="16"/>
  <c r="T754" i="16" s="1"/>
  <c r="S675" i="16"/>
  <c r="T675" i="16" s="1"/>
  <c r="F10" i="3"/>
  <c r="S468" i="16" l="1"/>
  <c r="T468" i="16" s="1"/>
  <c r="S666" i="16"/>
  <c r="T666" i="16" s="1"/>
  <c r="S482" i="16"/>
  <c r="T482" i="16" s="1"/>
  <c r="S702" i="16"/>
  <c r="T702" i="16" s="1"/>
  <c r="S697" i="16"/>
  <c r="T697" i="16" s="1"/>
  <c r="S740" i="16"/>
  <c r="T740" i="16" s="1"/>
  <c r="S728" i="16"/>
  <c r="T728" i="16" s="1"/>
  <c r="S713" i="16"/>
  <c r="T713" i="16" s="1"/>
  <c r="S732" i="16"/>
  <c r="T732" i="16" s="1"/>
  <c r="S695" i="16"/>
  <c r="T695" i="16" s="1"/>
  <c r="S679" i="16"/>
  <c r="T679" i="16" s="1"/>
  <c r="S687" i="16"/>
  <c r="T687" i="16" s="1"/>
  <c r="S661" i="16"/>
  <c r="T661" i="16" s="1"/>
  <c r="S719" i="16"/>
  <c r="T719" i="16" s="1"/>
  <c r="S738" i="16"/>
  <c r="T738" i="16" s="1"/>
  <c r="A14" i="5"/>
  <c r="S705" i="16" l="1"/>
  <c r="T705" i="16" s="1"/>
  <c r="S665" i="16"/>
  <c r="T665" i="16" s="1"/>
  <c r="S718" i="16"/>
  <c r="T718" i="16" s="1"/>
  <c r="S683" i="16"/>
  <c r="T683" i="16" s="1"/>
  <c r="S673" i="16"/>
  <c r="T673" i="16" s="1"/>
  <c r="S652" i="16"/>
  <c r="T652" i="16" s="1"/>
  <c r="S681" i="16"/>
  <c r="T681" i="16" s="1"/>
  <c r="S454" i="16"/>
  <c r="T454" i="16" s="1"/>
  <c r="S724" i="16"/>
  <c r="T724" i="16" s="1"/>
  <c r="S699" i="16"/>
  <c r="T699" i="16" s="1"/>
  <c r="S714" i="16"/>
  <c r="T714" i="16" s="1"/>
  <c r="S726" i="16"/>
  <c r="T726" i="16" s="1"/>
  <c r="S688" i="16"/>
  <c r="T688" i="16" s="1"/>
  <c r="S440" i="16" l="1"/>
  <c r="T440" i="16" s="1"/>
  <c r="S647" i="16"/>
  <c r="T647" i="16" s="1"/>
  <c r="S667" i="16"/>
  <c r="T667" i="16" s="1"/>
  <c r="S426" i="16"/>
  <c r="T426" i="16" s="1"/>
  <c r="S659" i="16"/>
  <c r="T659" i="16" s="1"/>
  <c r="S669" i="16"/>
  <c r="T669" i="16" s="1"/>
  <c r="M14" i="5"/>
  <c r="S412" i="16" l="1"/>
  <c r="T412" i="16" s="1"/>
  <c r="S638" i="16"/>
  <c r="T638" i="16" s="1"/>
  <c r="S710" i="16"/>
  <c r="T710" i="16" s="1"/>
  <c r="S712" i="16"/>
  <c r="T712" i="16" s="1"/>
  <c r="S700" i="16"/>
  <c r="T700" i="16" s="1"/>
  <c r="S633" i="16"/>
  <c r="T633" i="16" s="1"/>
  <c r="S651" i="16"/>
  <c r="T651" i="16" s="1"/>
  <c r="S704" i="16"/>
  <c r="T704" i="16" s="1"/>
  <c r="S685" i="16"/>
  <c r="T685" i="16" s="1"/>
  <c r="S674" i="16"/>
  <c r="T674" i="16" s="1"/>
  <c r="S691" i="16"/>
  <c r="T691" i="16" s="1"/>
  <c r="R43" i="5"/>
  <c r="V43" i="5"/>
  <c r="S43" i="5"/>
  <c r="U43" i="5"/>
  <c r="R70" i="5"/>
  <c r="V70" i="5"/>
  <c r="S70" i="5"/>
  <c r="U70" i="5"/>
  <c r="R38" i="5"/>
  <c r="V38" i="5"/>
  <c r="U38" i="5"/>
  <c r="S38" i="5"/>
  <c r="R54" i="5"/>
  <c r="V54" i="5"/>
  <c r="U54" i="5"/>
  <c r="S54" i="5"/>
  <c r="R64" i="5"/>
  <c r="V64" i="5"/>
  <c r="U64" i="5"/>
  <c r="S64" i="5"/>
  <c r="R80" i="5"/>
  <c r="V80" i="5"/>
  <c r="U80" i="5"/>
  <c r="S80" i="5"/>
  <c r="R86" i="5"/>
  <c r="V86" i="5"/>
  <c r="U86" i="5"/>
  <c r="S86" i="5"/>
  <c r="R91" i="5"/>
  <c r="V91" i="5"/>
  <c r="U91" i="5"/>
  <c r="S91" i="5"/>
  <c r="R102" i="5"/>
  <c r="V102" i="5"/>
  <c r="U102" i="5"/>
  <c r="S102" i="5"/>
  <c r="R107" i="5"/>
  <c r="V107" i="5"/>
  <c r="U107" i="5"/>
  <c r="S107" i="5"/>
  <c r="R112" i="5"/>
  <c r="V112" i="5"/>
  <c r="U112" i="5"/>
  <c r="S112" i="5"/>
  <c r="V118" i="5"/>
  <c r="R118" i="5"/>
  <c r="U118" i="5"/>
  <c r="S118" i="5"/>
  <c r="V123" i="5"/>
  <c r="S123" i="5"/>
  <c r="R123" i="5"/>
  <c r="U123" i="5"/>
  <c r="V128" i="5"/>
  <c r="U128" i="5"/>
  <c r="S128" i="5"/>
  <c r="R128" i="5"/>
  <c r="V134" i="5"/>
  <c r="R134" i="5"/>
  <c r="U134" i="5"/>
  <c r="S134" i="5"/>
  <c r="V139" i="5"/>
  <c r="S139" i="5"/>
  <c r="R139" i="5"/>
  <c r="U139" i="5"/>
  <c r="V144" i="5"/>
  <c r="U144" i="5"/>
  <c r="S144" i="5"/>
  <c r="R144" i="5"/>
  <c r="V150" i="5"/>
  <c r="S150" i="5"/>
  <c r="U150" i="5"/>
  <c r="R150" i="5"/>
  <c r="V155" i="5"/>
  <c r="S155" i="5"/>
  <c r="U155" i="5"/>
  <c r="R155" i="5"/>
  <c r="V160" i="5"/>
  <c r="S160" i="5"/>
  <c r="U160" i="5"/>
  <c r="R160" i="5"/>
  <c r="V166" i="5"/>
  <c r="S166" i="5"/>
  <c r="U166" i="5"/>
  <c r="R166" i="5"/>
  <c r="V171" i="5"/>
  <c r="S171" i="5"/>
  <c r="U171" i="5"/>
  <c r="R171" i="5"/>
  <c r="V176" i="5"/>
  <c r="S176" i="5"/>
  <c r="U176" i="5"/>
  <c r="R176" i="5"/>
  <c r="V182" i="5"/>
  <c r="S182" i="5"/>
  <c r="U182" i="5"/>
  <c r="R182" i="5"/>
  <c r="V187" i="5"/>
  <c r="S187" i="5"/>
  <c r="U187" i="5"/>
  <c r="R187" i="5"/>
  <c r="V192" i="5"/>
  <c r="S192" i="5"/>
  <c r="U192" i="5"/>
  <c r="R192" i="5"/>
  <c r="R39" i="5"/>
  <c r="V39" i="5"/>
  <c r="S39" i="5"/>
  <c r="U39" i="5"/>
  <c r="R44" i="5"/>
  <c r="V44" i="5"/>
  <c r="U44" i="5"/>
  <c r="S44" i="5"/>
  <c r="R50" i="5"/>
  <c r="V50" i="5"/>
  <c r="U50" i="5"/>
  <c r="S50" i="5"/>
  <c r="R55" i="5"/>
  <c r="V55" i="5"/>
  <c r="U55" i="5"/>
  <c r="S55" i="5"/>
  <c r="R60" i="5"/>
  <c r="V60" i="5"/>
  <c r="S60" i="5"/>
  <c r="U60" i="5"/>
  <c r="R66" i="5"/>
  <c r="V66" i="5"/>
  <c r="U66" i="5"/>
  <c r="S66" i="5"/>
  <c r="R71" i="5"/>
  <c r="V71" i="5"/>
  <c r="U71" i="5"/>
  <c r="S71" i="5"/>
  <c r="R76" i="5"/>
  <c r="V76" i="5"/>
  <c r="U76" i="5"/>
  <c r="S76" i="5"/>
  <c r="R82" i="5"/>
  <c r="V82" i="5"/>
  <c r="U82" i="5"/>
  <c r="S82" i="5"/>
  <c r="R87" i="5"/>
  <c r="V87" i="5"/>
  <c r="U87" i="5"/>
  <c r="S87" i="5"/>
  <c r="R92" i="5"/>
  <c r="V92" i="5"/>
  <c r="U92" i="5"/>
  <c r="S92" i="5"/>
  <c r="R98" i="5"/>
  <c r="V98" i="5"/>
  <c r="U98" i="5"/>
  <c r="S98" i="5"/>
  <c r="R103" i="5"/>
  <c r="V103" i="5"/>
  <c r="U103" i="5"/>
  <c r="S103" i="5"/>
  <c r="R108" i="5"/>
  <c r="V108" i="5"/>
  <c r="U108" i="5"/>
  <c r="S108" i="5"/>
  <c r="V114" i="5"/>
  <c r="R114" i="5"/>
  <c r="U114" i="5"/>
  <c r="S114" i="5"/>
  <c r="V119" i="5"/>
  <c r="S119" i="5"/>
  <c r="R119" i="5"/>
  <c r="U119" i="5"/>
  <c r="V124" i="5"/>
  <c r="U124" i="5"/>
  <c r="S124" i="5"/>
  <c r="R124" i="5"/>
  <c r="V130" i="5"/>
  <c r="R130" i="5"/>
  <c r="U130" i="5"/>
  <c r="S130" i="5"/>
  <c r="V135" i="5"/>
  <c r="S135" i="5"/>
  <c r="R135" i="5"/>
  <c r="U135" i="5"/>
  <c r="V140" i="5"/>
  <c r="U140" i="5"/>
  <c r="S140" i="5"/>
  <c r="R140" i="5"/>
  <c r="V146" i="5"/>
  <c r="S146" i="5"/>
  <c r="U146" i="5"/>
  <c r="R146" i="5"/>
  <c r="V151" i="5"/>
  <c r="S151" i="5"/>
  <c r="U151" i="5"/>
  <c r="R151" i="5"/>
  <c r="V156" i="5"/>
  <c r="S156" i="5"/>
  <c r="U156" i="5"/>
  <c r="R156" i="5"/>
  <c r="V162" i="5"/>
  <c r="S162" i="5"/>
  <c r="U162" i="5"/>
  <c r="R162" i="5"/>
  <c r="V167" i="5"/>
  <c r="S167" i="5"/>
  <c r="U167" i="5"/>
  <c r="R167" i="5"/>
  <c r="V172" i="5"/>
  <c r="S172" i="5"/>
  <c r="U172" i="5"/>
  <c r="R172" i="5"/>
  <c r="V178" i="5"/>
  <c r="S178" i="5"/>
  <c r="U178" i="5"/>
  <c r="R178" i="5"/>
  <c r="V183" i="5"/>
  <c r="S183" i="5"/>
  <c r="U183" i="5"/>
  <c r="R183" i="5"/>
  <c r="V188" i="5"/>
  <c r="S188" i="5"/>
  <c r="U188" i="5"/>
  <c r="R188" i="5"/>
  <c r="V194" i="5"/>
  <c r="S194" i="5"/>
  <c r="U194" i="5"/>
  <c r="R194" i="5"/>
  <c r="R40" i="5"/>
  <c r="V40" i="5"/>
  <c r="U40" i="5"/>
  <c r="S40" i="5"/>
  <c r="R46" i="5"/>
  <c r="V46" i="5"/>
  <c r="U46" i="5"/>
  <c r="S46" i="5"/>
  <c r="R51" i="5"/>
  <c r="V51" i="5"/>
  <c r="S51" i="5"/>
  <c r="U51" i="5"/>
  <c r="R56" i="5"/>
  <c r="V56" i="5"/>
  <c r="S56" i="5"/>
  <c r="U56" i="5"/>
  <c r="R62" i="5"/>
  <c r="V62" i="5"/>
  <c r="U62" i="5"/>
  <c r="S62" i="5"/>
  <c r="R67" i="5"/>
  <c r="V67" i="5"/>
  <c r="U67" i="5"/>
  <c r="S67" i="5"/>
  <c r="R72" i="5"/>
  <c r="V72" i="5"/>
  <c r="U72" i="5"/>
  <c r="S72" i="5"/>
  <c r="R78" i="5"/>
  <c r="V78" i="5"/>
  <c r="U78" i="5"/>
  <c r="S78" i="5"/>
  <c r="R83" i="5"/>
  <c r="V83" i="5"/>
  <c r="U83" i="5"/>
  <c r="S83" i="5"/>
  <c r="R88" i="5"/>
  <c r="V88" i="5"/>
  <c r="U88" i="5"/>
  <c r="S88" i="5"/>
  <c r="R94" i="5"/>
  <c r="V94" i="5"/>
  <c r="U94" i="5"/>
  <c r="S94" i="5"/>
  <c r="R99" i="5"/>
  <c r="V99" i="5"/>
  <c r="U99" i="5"/>
  <c r="S99" i="5"/>
  <c r="R104" i="5"/>
  <c r="V104" i="5"/>
  <c r="U104" i="5"/>
  <c r="S104" i="5"/>
  <c r="R110" i="5"/>
  <c r="V110" i="5"/>
  <c r="U110" i="5"/>
  <c r="S110" i="5"/>
  <c r="V115" i="5"/>
  <c r="S115" i="5"/>
  <c r="R115" i="5"/>
  <c r="U115" i="5"/>
  <c r="V120" i="5"/>
  <c r="U120" i="5"/>
  <c r="S120" i="5"/>
  <c r="R120" i="5"/>
  <c r="V126" i="5"/>
  <c r="R126" i="5"/>
  <c r="U126" i="5"/>
  <c r="S126" i="5"/>
  <c r="V131" i="5"/>
  <c r="S131" i="5"/>
  <c r="R131" i="5"/>
  <c r="U131" i="5"/>
  <c r="V136" i="5"/>
  <c r="U136" i="5"/>
  <c r="S136" i="5"/>
  <c r="R136" i="5"/>
  <c r="V142" i="5"/>
  <c r="R142" i="5"/>
  <c r="U142" i="5"/>
  <c r="S142" i="5"/>
  <c r="V147" i="5"/>
  <c r="S147" i="5"/>
  <c r="U147" i="5"/>
  <c r="R147" i="5"/>
  <c r="V152" i="5"/>
  <c r="S152" i="5"/>
  <c r="U152" i="5"/>
  <c r="R152" i="5"/>
  <c r="V158" i="5"/>
  <c r="S158" i="5"/>
  <c r="U158" i="5"/>
  <c r="R158" i="5"/>
  <c r="V163" i="5"/>
  <c r="S163" i="5"/>
  <c r="U163" i="5"/>
  <c r="R163" i="5"/>
  <c r="V168" i="5"/>
  <c r="S168" i="5"/>
  <c r="U168" i="5"/>
  <c r="R168" i="5"/>
  <c r="V174" i="5"/>
  <c r="S174" i="5"/>
  <c r="U174" i="5"/>
  <c r="R174" i="5"/>
  <c r="V179" i="5"/>
  <c r="S179" i="5"/>
  <c r="U179" i="5"/>
  <c r="R179" i="5"/>
  <c r="V184" i="5"/>
  <c r="S184" i="5"/>
  <c r="U184" i="5"/>
  <c r="R184" i="5"/>
  <c r="V190" i="5"/>
  <c r="S190" i="5"/>
  <c r="U190" i="5"/>
  <c r="R190" i="5"/>
  <c r="V195" i="5"/>
  <c r="S195" i="5"/>
  <c r="U195" i="5"/>
  <c r="R195" i="5"/>
  <c r="R48" i="5"/>
  <c r="V48" i="5"/>
  <c r="U48" i="5"/>
  <c r="S48" i="5"/>
  <c r="R59" i="5"/>
  <c r="V59" i="5"/>
  <c r="U59" i="5"/>
  <c r="S59" i="5"/>
  <c r="R75" i="5"/>
  <c r="V75" i="5"/>
  <c r="U75" i="5"/>
  <c r="S75" i="5"/>
  <c r="R96" i="5"/>
  <c r="V96" i="5"/>
  <c r="U96" i="5"/>
  <c r="S96" i="5"/>
  <c r="R36" i="5"/>
  <c r="V36" i="5"/>
  <c r="U36" i="5"/>
  <c r="S36" i="5"/>
  <c r="R42" i="5"/>
  <c r="V42" i="5"/>
  <c r="U42" i="5"/>
  <c r="S42" i="5"/>
  <c r="R47" i="5"/>
  <c r="V47" i="5"/>
  <c r="S47" i="5"/>
  <c r="U47" i="5"/>
  <c r="R52" i="5"/>
  <c r="V52" i="5"/>
  <c r="U52" i="5"/>
  <c r="S52" i="5"/>
  <c r="R58" i="5"/>
  <c r="V58" i="5"/>
  <c r="S58" i="5"/>
  <c r="U58" i="5"/>
  <c r="R63" i="5"/>
  <c r="V63" i="5"/>
  <c r="S63" i="5"/>
  <c r="U63" i="5"/>
  <c r="R68" i="5"/>
  <c r="V68" i="5"/>
  <c r="U68" i="5"/>
  <c r="S68" i="5"/>
  <c r="R74" i="5"/>
  <c r="V74" i="5"/>
  <c r="U74" i="5"/>
  <c r="S74" i="5"/>
  <c r="R79" i="5"/>
  <c r="V79" i="5"/>
  <c r="U79" i="5"/>
  <c r="S79" i="5"/>
  <c r="R84" i="5"/>
  <c r="V84" i="5"/>
  <c r="U84" i="5"/>
  <c r="S84" i="5"/>
  <c r="R90" i="5"/>
  <c r="V90" i="5"/>
  <c r="U90" i="5"/>
  <c r="S90" i="5"/>
  <c r="R95" i="5"/>
  <c r="V95" i="5"/>
  <c r="U95" i="5"/>
  <c r="S95" i="5"/>
  <c r="R100" i="5"/>
  <c r="V100" i="5"/>
  <c r="U100" i="5"/>
  <c r="S100" i="5"/>
  <c r="R106" i="5"/>
  <c r="V106" i="5"/>
  <c r="U106" i="5"/>
  <c r="S106" i="5"/>
  <c r="R111" i="5"/>
  <c r="V111" i="5"/>
  <c r="U111" i="5"/>
  <c r="S111" i="5"/>
  <c r="V116" i="5"/>
  <c r="U116" i="5"/>
  <c r="S116" i="5"/>
  <c r="R116" i="5"/>
  <c r="V122" i="5"/>
  <c r="R122" i="5"/>
  <c r="U122" i="5"/>
  <c r="S122" i="5"/>
  <c r="V127" i="5"/>
  <c r="S127" i="5"/>
  <c r="R127" i="5"/>
  <c r="U127" i="5"/>
  <c r="V132" i="5"/>
  <c r="U132" i="5"/>
  <c r="S132" i="5"/>
  <c r="R132" i="5"/>
  <c r="V138" i="5"/>
  <c r="R138" i="5"/>
  <c r="U138" i="5"/>
  <c r="S138" i="5"/>
  <c r="V143" i="5"/>
  <c r="S143" i="5"/>
  <c r="R143" i="5"/>
  <c r="U143" i="5"/>
  <c r="V148" i="5"/>
  <c r="S148" i="5"/>
  <c r="U148" i="5"/>
  <c r="R148" i="5"/>
  <c r="V154" i="5"/>
  <c r="S154" i="5"/>
  <c r="U154" i="5"/>
  <c r="R154" i="5"/>
  <c r="V159" i="5"/>
  <c r="S159" i="5"/>
  <c r="U159" i="5"/>
  <c r="R159" i="5"/>
  <c r="V164" i="5"/>
  <c r="S164" i="5"/>
  <c r="U164" i="5"/>
  <c r="R164" i="5"/>
  <c r="V170" i="5"/>
  <c r="S170" i="5"/>
  <c r="U170" i="5"/>
  <c r="R170" i="5"/>
  <c r="V175" i="5"/>
  <c r="S175" i="5"/>
  <c r="U175" i="5"/>
  <c r="R175" i="5"/>
  <c r="V180" i="5"/>
  <c r="S180" i="5"/>
  <c r="U180" i="5"/>
  <c r="R180" i="5"/>
  <c r="V186" i="5"/>
  <c r="S186" i="5"/>
  <c r="U186" i="5"/>
  <c r="R186" i="5"/>
  <c r="V191" i="5"/>
  <c r="S191" i="5"/>
  <c r="U191" i="5"/>
  <c r="R191" i="5"/>
  <c r="V196" i="5"/>
  <c r="S196" i="5"/>
  <c r="U196" i="5"/>
  <c r="R196" i="5"/>
  <c r="C2" i="3"/>
  <c r="C20" i="3"/>
  <c r="C21" i="3"/>
  <c r="C3" i="3"/>
  <c r="C22" i="3"/>
  <c r="C23" i="3"/>
  <c r="C4" i="3"/>
  <c r="C5" i="3"/>
  <c r="C24" i="3"/>
  <c r="M27" i="6"/>
  <c r="M23" i="6"/>
  <c r="M21" i="6"/>
  <c r="M19" i="6"/>
  <c r="M17" i="6"/>
  <c r="M13" i="6"/>
  <c r="M10" i="6"/>
  <c r="M8" i="6"/>
  <c r="I8" i="6"/>
  <c r="M6" i="6"/>
  <c r="M4" i="6"/>
  <c r="J4" i="6"/>
  <c r="I4" i="6"/>
  <c r="Y18" i="5" l="1"/>
  <c r="Y58" i="5"/>
  <c r="Y24" i="5"/>
  <c r="Y40" i="5"/>
  <c r="Y56" i="5"/>
  <c r="Y72" i="5"/>
  <c r="Y88" i="5"/>
  <c r="Y104" i="5"/>
  <c r="Y120" i="5"/>
  <c r="Y136" i="5"/>
  <c r="Y152" i="5"/>
  <c r="Y168" i="5"/>
  <c r="Y184" i="5"/>
  <c r="Y25" i="5"/>
  <c r="Y41" i="5"/>
  <c r="Y57" i="5"/>
  <c r="Y73" i="5"/>
  <c r="Y89" i="5"/>
  <c r="Y105" i="5"/>
  <c r="Y121" i="5"/>
  <c r="Y137" i="5"/>
  <c r="Y153" i="5"/>
  <c r="Y169" i="5"/>
  <c r="Y54" i="5"/>
  <c r="Y78" i="5"/>
  <c r="Y94" i="5"/>
  <c r="Y110" i="5"/>
  <c r="Y126" i="5"/>
  <c r="Y142" i="5"/>
  <c r="Y158" i="5"/>
  <c r="Y174" i="5"/>
  <c r="Y190" i="5"/>
  <c r="Y206" i="5"/>
  <c r="Y26" i="5"/>
  <c r="Y19" i="5"/>
  <c r="Y35" i="5"/>
  <c r="Y51" i="5"/>
  <c r="Y67" i="5"/>
  <c r="Y83" i="5"/>
  <c r="Y99" i="5"/>
  <c r="Y115" i="5"/>
  <c r="Y131" i="5"/>
  <c r="Y147" i="5"/>
  <c r="Y163" i="5"/>
  <c r="Y192" i="5"/>
  <c r="Y208" i="5"/>
  <c r="Y224" i="5"/>
  <c r="Y240" i="5"/>
  <c r="Y256" i="5"/>
  <c r="Y272" i="5"/>
  <c r="Y288" i="5"/>
  <c r="Y304" i="5"/>
  <c r="Y320" i="5"/>
  <c r="Y336" i="5"/>
  <c r="Y352" i="5"/>
  <c r="Y368" i="5"/>
  <c r="Y384" i="5"/>
  <c r="Y400" i="5"/>
  <c r="Y416" i="5"/>
  <c r="Y432" i="5"/>
  <c r="Y448" i="5"/>
  <c r="Y464" i="5"/>
  <c r="Y480" i="5"/>
  <c r="Y496" i="5"/>
  <c r="Y512" i="5"/>
  <c r="Y189" i="5"/>
  <c r="Y205" i="5"/>
  <c r="Y221" i="5"/>
  <c r="Y237" i="5"/>
  <c r="Y253" i="5"/>
  <c r="Y269" i="5"/>
  <c r="Y285" i="5"/>
  <c r="Y301" i="5"/>
  <c r="Y317" i="5"/>
  <c r="Y333" i="5"/>
  <c r="Y349" i="5"/>
  <c r="Y365" i="5"/>
  <c r="Y381" i="5"/>
  <c r="Y397" i="5"/>
  <c r="Y413" i="5"/>
  <c r="Y429" i="5"/>
  <c r="Y445" i="5"/>
  <c r="Y461" i="5"/>
  <c r="Y477" i="5"/>
  <c r="Y493" i="5"/>
  <c r="Y509" i="5"/>
  <c r="Y30" i="5"/>
  <c r="Y66" i="5"/>
  <c r="Y28" i="5"/>
  <c r="Y44" i="5"/>
  <c r="Y60" i="5"/>
  <c r="Y76" i="5"/>
  <c r="Y92" i="5"/>
  <c r="Y108" i="5"/>
  <c r="Y124" i="5"/>
  <c r="Y140" i="5"/>
  <c r="Y156" i="5"/>
  <c r="Y172" i="5"/>
  <c r="Y188" i="5"/>
  <c r="Y29" i="5"/>
  <c r="Y45" i="5"/>
  <c r="Y61" i="5"/>
  <c r="Y77" i="5"/>
  <c r="Y93" i="5"/>
  <c r="Y109" i="5"/>
  <c r="Y125" i="5"/>
  <c r="Y141" i="5"/>
  <c r="Y157" i="5"/>
  <c r="Y173" i="5"/>
  <c r="Y62" i="5"/>
  <c r="Y82" i="5"/>
  <c r="Y98" i="5"/>
  <c r="Y114" i="5"/>
  <c r="Y130" i="5"/>
  <c r="Y146" i="5"/>
  <c r="Y162" i="5"/>
  <c r="Y178" i="5"/>
  <c r="Y194" i="5"/>
  <c r="Y210" i="5"/>
  <c r="Y34" i="5"/>
  <c r="Y23" i="5"/>
  <c r="Y39" i="5"/>
  <c r="Y55" i="5"/>
  <c r="Y71" i="5"/>
  <c r="Y87" i="5"/>
  <c r="Y103" i="5"/>
  <c r="Y119" i="5"/>
  <c r="Y135" i="5"/>
  <c r="Y151" i="5"/>
  <c r="Y167" i="5"/>
  <c r="Y196" i="5"/>
  <c r="Y212" i="5"/>
  <c r="Y228" i="5"/>
  <c r="Y244" i="5"/>
  <c r="Y260" i="5"/>
  <c r="Y276" i="5"/>
  <c r="Y292" i="5"/>
  <c r="Y308" i="5"/>
  <c r="Y324" i="5"/>
  <c r="Y340" i="5"/>
  <c r="Y356" i="5"/>
  <c r="Y372" i="5"/>
  <c r="Y388" i="5"/>
  <c r="Y404" i="5"/>
  <c r="Y420" i="5"/>
  <c r="Y436" i="5"/>
  <c r="Y452" i="5"/>
  <c r="Y38" i="5"/>
  <c r="Y16" i="5"/>
  <c r="Y32" i="5"/>
  <c r="Y48" i="5"/>
  <c r="Y64" i="5"/>
  <c r="Y80" i="5"/>
  <c r="Y96" i="5"/>
  <c r="Y112" i="5"/>
  <c r="Y128" i="5"/>
  <c r="Y144" i="5"/>
  <c r="Y160" i="5"/>
  <c r="Y176" i="5"/>
  <c r="Y17" i="5"/>
  <c r="Y33" i="5"/>
  <c r="Y49" i="5"/>
  <c r="Y65" i="5"/>
  <c r="Y81" i="5"/>
  <c r="Y97" i="5"/>
  <c r="Y113" i="5"/>
  <c r="Y129" i="5"/>
  <c r="Y145" i="5"/>
  <c r="Y161" i="5"/>
  <c r="Y22" i="5"/>
  <c r="Y70" i="5"/>
  <c r="Y86" i="5"/>
  <c r="Y102" i="5"/>
  <c r="Y118" i="5"/>
  <c r="Y134" i="5"/>
  <c r="Y150" i="5"/>
  <c r="Y166" i="5"/>
  <c r="Y182" i="5"/>
  <c r="Y198" i="5"/>
  <c r="Y214" i="5"/>
  <c r="Y46" i="5"/>
  <c r="Y27" i="5"/>
  <c r="Y43" i="5"/>
  <c r="Y59" i="5"/>
  <c r="Y75" i="5"/>
  <c r="Y91" i="5"/>
  <c r="Y107" i="5"/>
  <c r="Y123" i="5"/>
  <c r="Y139" i="5"/>
  <c r="Y155" i="5"/>
  <c r="Y171" i="5"/>
  <c r="Y200" i="5"/>
  <c r="Y216" i="5"/>
  <c r="Y232" i="5"/>
  <c r="Y248" i="5"/>
  <c r="Y264" i="5"/>
  <c r="Y280" i="5"/>
  <c r="Y296" i="5"/>
  <c r="Y312" i="5"/>
  <c r="Y328" i="5"/>
  <c r="Y344" i="5"/>
  <c r="Y360" i="5"/>
  <c r="Y376" i="5"/>
  <c r="Y392" i="5"/>
  <c r="Y408" i="5"/>
  <c r="Y424" i="5"/>
  <c r="Y440" i="5"/>
  <c r="Y456" i="5"/>
  <c r="Y50" i="5"/>
  <c r="Y20" i="5"/>
  <c r="Y36" i="5"/>
  <c r="Y52" i="5"/>
  <c r="Y68" i="5"/>
  <c r="Y84" i="5"/>
  <c r="Y100" i="5"/>
  <c r="Y116" i="5"/>
  <c r="Y132" i="5"/>
  <c r="Y148" i="5"/>
  <c r="Y164" i="5"/>
  <c r="Y180" i="5"/>
  <c r="Y21" i="5"/>
  <c r="Y37" i="5"/>
  <c r="Y53" i="5"/>
  <c r="Y69" i="5"/>
  <c r="Y85" i="5"/>
  <c r="Y101" i="5"/>
  <c r="Y117" i="5"/>
  <c r="Y133" i="5"/>
  <c r="Y149" i="5"/>
  <c r="Y165" i="5"/>
  <c r="Y42" i="5"/>
  <c r="Y74" i="5"/>
  <c r="Y90" i="5"/>
  <c r="Y106" i="5"/>
  <c r="Y122" i="5"/>
  <c r="Y138" i="5"/>
  <c r="Y154" i="5"/>
  <c r="Y170" i="5"/>
  <c r="Y186" i="5"/>
  <c r="Y202" i="5"/>
  <c r="Y218" i="5"/>
  <c r="Y15" i="5"/>
  <c r="Y31" i="5"/>
  <c r="Y47" i="5"/>
  <c r="Y63" i="5"/>
  <c r="Y79" i="5"/>
  <c r="Y95" i="5"/>
  <c r="Y111" i="5"/>
  <c r="Y127" i="5"/>
  <c r="Y143" i="5"/>
  <c r="Y159" i="5"/>
  <c r="Y175" i="5"/>
  <c r="Y204" i="5"/>
  <c r="Y220" i="5"/>
  <c r="Y236" i="5"/>
  <c r="Y252" i="5"/>
  <c r="Y268" i="5"/>
  <c r="Y284" i="5"/>
  <c r="Y300" i="5"/>
  <c r="Y316" i="5"/>
  <c r="Y332" i="5"/>
  <c r="Y348" i="5"/>
  <c r="Y364" i="5"/>
  <c r="Y380" i="5"/>
  <c r="Y396" i="5"/>
  <c r="Y412" i="5"/>
  <c r="Y428" i="5"/>
  <c r="Y444" i="5"/>
  <c r="Y460" i="5"/>
  <c r="Y476" i="5"/>
  <c r="Y492" i="5"/>
  <c r="Y508" i="5"/>
  <c r="Y185" i="5"/>
  <c r="Y201" i="5"/>
  <c r="Y217" i="5"/>
  <c r="Y233" i="5"/>
  <c r="Y249" i="5"/>
  <c r="Y265" i="5"/>
  <c r="Y281" i="5"/>
  <c r="Y297" i="5"/>
  <c r="Y313" i="5"/>
  <c r="Y329" i="5"/>
  <c r="Y345" i="5"/>
  <c r="Y361" i="5"/>
  <c r="Y377" i="5"/>
  <c r="Y393" i="5"/>
  <c r="Y409" i="5"/>
  <c r="Y425" i="5"/>
  <c r="Y441" i="5"/>
  <c r="Y457" i="5"/>
  <c r="Y473" i="5"/>
  <c r="Y489" i="5"/>
  <c r="Y505" i="5"/>
  <c r="Y468" i="5"/>
  <c r="Y500" i="5"/>
  <c r="Y193" i="5"/>
  <c r="Y225" i="5"/>
  <c r="Y257" i="5"/>
  <c r="Y289" i="5"/>
  <c r="Y321" i="5"/>
  <c r="Y353" i="5"/>
  <c r="Y385" i="5"/>
  <c r="Y417" i="5"/>
  <c r="Y449" i="5"/>
  <c r="Y481" i="5"/>
  <c r="Y513" i="5"/>
  <c r="Y234" i="5"/>
  <c r="Y250" i="5"/>
  <c r="Y266" i="5"/>
  <c r="Y282" i="5"/>
  <c r="Y298" i="5"/>
  <c r="Y314" i="5"/>
  <c r="Y330" i="5"/>
  <c r="Y346" i="5"/>
  <c r="Y362" i="5"/>
  <c r="Y378" i="5"/>
  <c r="Y394" i="5"/>
  <c r="Y410" i="5"/>
  <c r="Y426" i="5"/>
  <c r="Y442" i="5"/>
  <c r="Y458" i="5"/>
  <c r="Y474" i="5"/>
  <c r="Y490" i="5"/>
  <c r="Y506" i="5"/>
  <c r="Y183" i="5"/>
  <c r="Y199" i="5"/>
  <c r="Y215" i="5"/>
  <c r="Y231" i="5"/>
  <c r="Y247" i="5"/>
  <c r="Y263" i="5"/>
  <c r="Y279" i="5"/>
  <c r="Y295" i="5"/>
  <c r="Y311" i="5"/>
  <c r="Y327" i="5"/>
  <c r="Y343" i="5"/>
  <c r="Y359" i="5"/>
  <c r="Y375" i="5"/>
  <c r="Y391" i="5"/>
  <c r="Y407" i="5"/>
  <c r="Y423" i="5"/>
  <c r="Y439" i="5"/>
  <c r="Y455" i="5"/>
  <c r="Y471" i="5"/>
  <c r="Y503" i="5"/>
  <c r="Y472" i="5"/>
  <c r="Y504" i="5"/>
  <c r="Y197" i="5"/>
  <c r="Y229" i="5"/>
  <c r="Y261" i="5"/>
  <c r="Y293" i="5"/>
  <c r="Y325" i="5"/>
  <c r="Y357" i="5"/>
  <c r="Y389" i="5"/>
  <c r="Y421" i="5"/>
  <c r="Y453" i="5"/>
  <c r="Y485" i="5"/>
  <c r="Y222" i="5"/>
  <c r="Y238" i="5"/>
  <c r="Y254" i="5"/>
  <c r="Y270" i="5"/>
  <c r="Y286" i="5"/>
  <c r="Y302" i="5"/>
  <c r="Y318" i="5"/>
  <c r="Y334" i="5"/>
  <c r="Y350" i="5"/>
  <c r="Y366" i="5"/>
  <c r="Y382" i="5"/>
  <c r="Y398" i="5"/>
  <c r="Y414" i="5"/>
  <c r="Y430" i="5"/>
  <c r="Y446" i="5"/>
  <c r="Y462" i="5"/>
  <c r="Y478" i="5"/>
  <c r="Y494" i="5"/>
  <c r="Y510" i="5"/>
  <c r="Y187" i="5"/>
  <c r="Y203" i="5"/>
  <c r="Y219" i="5"/>
  <c r="Y235" i="5"/>
  <c r="Y251" i="5"/>
  <c r="Y267" i="5"/>
  <c r="Y283" i="5"/>
  <c r="Y299" i="5"/>
  <c r="Y315" i="5"/>
  <c r="Y331" i="5"/>
  <c r="Y347" i="5"/>
  <c r="Y363" i="5"/>
  <c r="Y379" i="5"/>
  <c r="Y395" i="5"/>
  <c r="Y411" i="5"/>
  <c r="Y427" i="5"/>
  <c r="Y443" i="5"/>
  <c r="Y459" i="5"/>
  <c r="Y475" i="5"/>
  <c r="Y491" i="5"/>
  <c r="Y507" i="5"/>
  <c r="Y484" i="5"/>
  <c r="Y177" i="5"/>
  <c r="Y209" i="5"/>
  <c r="Y241" i="5"/>
  <c r="Y273" i="5"/>
  <c r="Y305" i="5"/>
  <c r="Y337" i="5"/>
  <c r="Y369" i="5"/>
  <c r="Y401" i="5"/>
  <c r="Y433" i="5"/>
  <c r="Y465" i="5"/>
  <c r="Y497" i="5"/>
  <c r="Y226" i="5"/>
  <c r="Y242" i="5"/>
  <c r="Y258" i="5"/>
  <c r="Y274" i="5"/>
  <c r="Y290" i="5"/>
  <c r="Y306" i="5"/>
  <c r="Y322" i="5"/>
  <c r="Y338" i="5"/>
  <c r="Y354" i="5"/>
  <c r="Y370" i="5"/>
  <c r="Y386" i="5"/>
  <c r="Y402" i="5"/>
  <c r="Y418" i="5"/>
  <c r="Y434" i="5"/>
  <c r="Y450" i="5"/>
  <c r="Y466" i="5"/>
  <c r="Y482" i="5"/>
  <c r="Y498" i="5"/>
  <c r="Y514" i="5"/>
  <c r="Y191" i="5"/>
  <c r="Y207" i="5"/>
  <c r="Y223" i="5"/>
  <c r="Y239" i="5"/>
  <c r="Y255" i="5"/>
  <c r="Y271" i="5"/>
  <c r="Y287" i="5"/>
  <c r="Y303" i="5"/>
  <c r="Y319" i="5"/>
  <c r="Y335" i="5"/>
  <c r="Y351" i="5"/>
  <c r="Y367" i="5"/>
  <c r="Y383" i="5"/>
  <c r="Y399" i="5"/>
  <c r="Y415" i="5"/>
  <c r="Y431" i="5"/>
  <c r="Y447" i="5"/>
  <c r="Y463" i="5"/>
  <c r="Y479" i="5"/>
  <c r="Y495" i="5"/>
  <c r="Y511" i="5"/>
  <c r="Y487" i="5"/>
  <c r="Y488" i="5"/>
  <c r="Y181" i="5"/>
  <c r="Y213" i="5"/>
  <c r="Y245" i="5"/>
  <c r="Y277" i="5"/>
  <c r="Y309" i="5"/>
  <c r="Y341" i="5"/>
  <c r="Y373" i="5"/>
  <c r="Y405" i="5"/>
  <c r="Y437" i="5"/>
  <c r="Y469" i="5"/>
  <c r="Y501" i="5"/>
  <c r="Y230" i="5"/>
  <c r="Y246" i="5"/>
  <c r="Y262" i="5"/>
  <c r="Y278" i="5"/>
  <c r="Y294" i="5"/>
  <c r="Y310" i="5"/>
  <c r="Y326" i="5"/>
  <c r="Y342" i="5"/>
  <c r="Y358" i="5"/>
  <c r="Y374" i="5"/>
  <c r="Y390" i="5"/>
  <c r="Y406" i="5"/>
  <c r="Y422" i="5"/>
  <c r="Y438" i="5"/>
  <c r="Y454" i="5"/>
  <c r="Y470" i="5"/>
  <c r="Y486" i="5"/>
  <c r="Y502" i="5"/>
  <c r="Y179" i="5"/>
  <c r="Y195" i="5"/>
  <c r="Y211" i="5"/>
  <c r="Y227" i="5"/>
  <c r="Y243" i="5"/>
  <c r="Y259" i="5"/>
  <c r="Y275" i="5"/>
  <c r="Y291" i="5"/>
  <c r="Y307" i="5"/>
  <c r="Y323" i="5"/>
  <c r="Y339" i="5"/>
  <c r="Y355" i="5"/>
  <c r="Y371" i="5"/>
  <c r="Y387" i="5"/>
  <c r="Y403" i="5"/>
  <c r="Y419" i="5"/>
  <c r="Y435" i="5"/>
  <c r="Y451" i="5"/>
  <c r="Y467" i="5"/>
  <c r="Y483" i="5"/>
  <c r="Y499" i="5"/>
  <c r="Y515" i="5"/>
  <c r="S677" i="16"/>
  <c r="T677" i="16" s="1"/>
  <c r="S624" i="16"/>
  <c r="T624" i="16" s="1"/>
  <c r="S653" i="16"/>
  <c r="T653" i="16" s="1"/>
  <c r="S690" i="16"/>
  <c r="T690" i="16" s="1"/>
  <c r="S619" i="16"/>
  <c r="T619" i="16" s="1"/>
  <c r="S398" i="16"/>
  <c r="T398" i="16" s="1"/>
  <c r="S698" i="16"/>
  <c r="T698" i="16" s="1"/>
  <c r="S637" i="16"/>
  <c r="T637" i="16" s="1"/>
  <c r="S384" i="16"/>
  <c r="T384" i="16" s="1"/>
  <c r="S660" i="16"/>
  <c r="T660" i="16" s="1"/>
  <c r="S645" i="16"/>
  <c r="T645" i="16" s="1"/>
  <c r="S696" i="16"/>
  <c r="T696" i="16" s="1"/>
  <c r="S655" i="16"/>
  <c r="T655" i="16" s="1"/>
  <c r="S671" i="16"/>
  <c r="T671" i="16" s="1"/>
  <c r="S686" i="16"/>
  <c r="T686" i="16" s="1"/>
  <c r="V185" i="5"/>
  <c r="S185" i="5"/>
  <c r="U185" i="5"/>
  <c r="R185" i="5"/>
  <c r="R57" i="5"/>
  <c r="V57" i="5"/>
  <c r="U57" i="5"/>
  <c r="S57" i="5"/>
  <c r="R101" i="5"/>
  <c r="V101" i="5"/>
  <c r="U101" i="5"/>
  <c r="S101" i="5"/>
  <c r="V137" i="5"/>
  <c r="U137" i="5"/>
  <c r="S137" i="5"/>
  <c r="R137" i="5"/>
  <c r="V165" i="5"/>
  <c r="S165" i="5"/>
  <c r="U165" i="5"/>
  <c r="R165" i="5"/>
  <c r="R109" i="5"/>
  <c r="V109" i="5"/>
  <c r="U109" i="5"/>
  <c r="S109" i="5"/>
  <c r="V149" i="5"/>
  <c r="S149" i="5"/>
  <c r="U149" i="5"/>
  <c r="R149" i="5"/>
  <c r="V169" i="5"/>
  <c r="S169" i="5"/>
  <c r="U169" i="5"/>
  <c r="R169" i="5"/>
  <c r="R89" i="5"/>
  <c r="V89" i="5"/>
  <c r="U89" i="5"/>
  <c r="S89" i="5"/>
  <c r="R41" i="5"/>
  <c r="V41" i="5"/>
  <c r="S41" i="5"/>
  <c r="U41" i="5"/>
  <c r="V189" i="5"/>
  <c r="S189" i="5"/>
  <c r="U189" i="5"/>
  <c r="R189" i="5"/>
  <c r="V141" i="5"/>
  <c r="U141" i="5"/>
  <c r="S141" i="5"/>
  <c r="R141" i="5"/>
  <c r="R61" i="5"/>
  <c r="V61" i="5"/>
  <c r="U61" i="5"/>
  <c r="S61" i="5"/>
  <c r="V193" i="5"/>
  <c r="S193" i="5"/>
  <c r="U193" i="5"/>
  <c r="R193" i="5"/>
  <c r="V161" i="5"/>
  <c r="S161" i="5"/>
  <c r="U161" i="5"/>
  <c r="R161" i="5"/>
  <c r="V129" i="5"/>
  <c r="U129" i="5"/>
  <c r="S129" i="5"/>
  <c r="R129" i="5"/>
  <c r="R97" i="5"/>
  <c r="V97" i="5"/>
  <c r="U97" i="5"/>
  <c r="S97" i="5"/>
  <c r="R65" i="5"/>
  <c r="V65" i="5"/>
  <c r="U65" i="5"/>
  <c r="S65" i="5"/>
  <c r="V121" i="5"/>
  <c r="U121" i="5"/>
  <c r="S121" i="5"/>
  <c r="R121" i="5"/>
  <c r="R73" i="5"/>
  <c r="V73" i="5"/>
  <c r="U73" i="5"/>
  <c r="S73" i="5"/>
  <c r="R85" i="5"/>
  <c r="V85" i="5"/>
  <c r="U85" i="5"/>
  <c r="S85" i="5"/>
  <c r="V173" i="5"/>
  <c r="S173" i="5"/>
  <c r="U173" i="5"/>
  <c r="R173" i="5"/>
  <c r="R93" i="5"/>
  <c r="V93" i="5"/>
  <c r="U93" i="5"/>
  <c r="S93" i="5"/>
  <c r="V181" i="5"/>
  <c r="S181" i="5"/>
  <c r="U181" i="5"/>
  <c r="R181" i="5"/>
  <c r="V117" i="5"/>
  <c r="U117" i="5"/>
  <c r="S117" i="5"/>
  <c r="R117" i="5"/>
  <c r="V133" i="5"/>
  <c r="U133" i="5"/>
  <c r="S133" i="5"/>
  <c r="R133" i="5"/>
  <c r="R69" i="5"/>
  <c r="V69" i="5"/>
  <c r="U69" i="5"/>
  <c r="S69" i="5"/>
  <c r="V157" i="5"/>
  <c r="S157" i="5"/>
  <c r="U157" i="5"/>
  <c r="R157" i="5"/>
  <c r="V153" i="5"/>
  <c r="S153" i="5"/>
  <c r="U153" i="5"/>
  <c r="R153" i="5"/>
  <c r="R105" i="5"/>
  <c r="V105" i="5"/>
  <c r="U105" i="5"/>
  <c r="S105" i="5"/>
  <c r="V197" i="5"/>
  <c r="S197" i="5"/>
  <c r="U197" i="5"/>
  <c r="R197" i="5"/>
  <c r="R37" i="5"/>
  <c r="V37" i="5"/>
  <c r="S37" i="5"/>
  <c r="U37" i="5"/>
  <c r="V125" i="5"/>
  <c r="U125" i="5"/>
  <c r="S125" i="5"/>
  <c r="R125" i="5"/>
  <c r="R77" i="5"/>
  <c r="V77" i="5"/>
  <c r="U77" i="5"/>
  <c r="S77" i="5"/>
  <c r="R45" i="5"/>
  <c r="V45" i="5"/>
  <c r="S45" i="5"/>
  <c r="U45" i="5"/>
  <c r="R53" i="5"/>
  <c r="V53" i="5"/>
  <c r="S53" i="5"/>
  <c r="U53" i="5"/>
  <c r="V177" i="5"/>
  <c r="S177" i="5"/>
  <c r="U177" i="5"/>
  <c r="R177" i="5"/>
  <c r="V145" i="5"/>
  <c r="S145" i="5"/>
  <c r="U145" i="5"/>
  <c r="R145" i="5"/>
  <c r="R113" i="5"/>
  <c r="V113" i="5"/>
  <c r="U113" i="5"/>
  <c r="S113" i="5"/>
  <c r="R81" i="5"/>
  <c r="V81" i="5"/>
  <c r="U81" i="5"/>
  <c r="S81" i="5"/>
  <c r="R49" i="5"/>
  <c r="V49" i="5"/>
  <c r="S49" i="5"/>
  <c r="U49" i="5"/>
  <c r="I2" i="3"/>
  <c r="S672" i="16" l="1"/>
  <c r="T672" i="16" s="1"/>
  <c r="S657" i="16"/>
  <c r="T657" i="16" s="1"/>
  <c r="S370" i="16"/>
  <c r="T370" i="16" s="1"/>
  <c r="S610" i="16"/>
  <c r="T610" i="16" s="1"/>
  <c r="S684" i="16"/>
  <c r="T684" i="16" s="1"/>
  <c r="S639" i="16"/>
  <c r="T639" i="16" s="1"/>
  <c r="S356" i="16"/>
  <c r="T356" i="16" s="1"/>
  <c r="S641" i="16"/>
  <c r="T641" i="16" s="1"/>
  <c r="S631" i="16"/>
  <c r="T631" i="16" s="1"/>
  <c r="S623" i="16"/>
  <c r="T623" i="16" s="1"/>
  <c r="S342" i="16"/>
  <c r="T342" i="16" s="1"/>
  <c r="S682" i="16"/>
  <c r="T682" i="16" s="1"/>
  <c r="S646" i="16"/>
  <c r="T646" i="16" s="1"/>
  <c r="S676" i="16"/>
  <c r="T676" i="16" s="1"/>
  <c r="S663" i="16"/>
  <c r="T663" i="16" s="1"/>
  <c r="S627" i="16" l="1"/>
  <c r="T627" i="16" s="1"/>
  <c r="S625" i="16"/>
  <c r="T625" i="16" s="1"/>
  <c r="S617" i="16"/>
  <c r="T617" i="16" s="1"/>
  <c r="S605" i="16"/>
  <c r="T605" i="16" s="1"/>
  <c r="S658" i="16" l="1"/>
  <c r="T658" i="16" s="1"/>
  <c r="S596" i="16"/>
  <c r="T596" i="16" s="1"/>
  <c r="S632" i="16"/>
  <c r="T632" i="16" s="1"/>
  <c r="S668" i="16"/>
  <c r="T668" i="16" s="1"/>
  <c r="S662" i="16"/>
  <c r="T662" i="16" s="1"/>
  <c r="S649" i="16"/>
  <c r="T649" i="16" s="1"/>
  <c r="S643" i="16"/>
  <c r="T643" i="16" s="1"/>
  <c r="S328" i="16"/>
  <c r="T328" i="16" s="1"/>
  <c r="S609" i="16"/>
  <c r="T609" i="16" s="1"/>
  <c r="S670" i="16"/>
  <c r="T670" i="16" s="1"/>
  <c r="S591" i="16"/>
  <c r="T591" i="16" s="1"/>
  <c r="S595" i="16" l="1"/>
  <c r="T595" i="16" s="1"/>
  <c r="S629" i="16"/>
  <c r="T629" i="16" s="1"/>
  <c r="S582" i="16"/>
  <c r="T582" i="16" s="1"/>
  <c r="S300" i="16"/>
  <c r="T300" i="16" s="1"/>
  <c r="S611" i="16"/>
  <c r="T611" i="16" s="1"/>
  <c r="S577" i="16"/>
  <c r="T577" i="16" s="1"/>
  <c r="S635" i="16"/>
  <c r="T635" i="16" s="1"/>
  <c r="S654" i="16"/>
  <c r="T654" i="16" s="1"/>
  <c r="S618" i="16"/>
  <c r="T618" i="16" s="1"/>
  <c r="S314" i="16"/>
  <c r="T314" i="16" s="1"/>
  <c r="S644" i="16"/>
  <c r="T644" i="16" s="1"/>
  <c r="S603" i="16"/>
  <c r="T603" i="16" s="1"/>
  <c r="S656" i="16"/>
  <c r="T656" i="16" s="1"/>
  <c r="S648" i="16"/>
  <c r="T648" i="16" s="1"/>
  <c r="S613" i="16"/>
  <c r="T613" i="16" s="1"/>
  <c r="S621" i="16" l="1"/>
  <c r="T621" i="16" s="1"/>
  <c r="S286" i="16"/>
  <c r="T286" i="16" s="1"/>
  <c r="S634" i="16"/>
  <c r="T634" i="16" s="1"/>
  <c r="S642" i="16"/>
  <c r="T642" i="16" s="1"/>
  <c r="S630" i="16"/>
  <c r="T630" i="16" s="1"/>
  <c r="S597" i="16"/>
  <c r="T597" i="16" s="1"/>
  <c r="S581" i="16"/>
  <c r="T581" i="16" s="1"/>
  <c r="S604" i="16"/>
  <c r="T604" i="16" s="1"/>
  <c r="S599" i="16"/>
  <c r="T599" i="16" s="1"/>
  <c r="S640" i="16"/>
  <c r="T640" i="16" s="1"/>
  <c r="S589" i="16"/>
  <c r="T589" i="16" s="1"/>
  <c r="S568" i="16"/>
  <c r="T568" i="16" s="1"/>
  <c r="S615" i="16"/>
  <c r="T615" i="16" s="1"/>
  <c r="S583" i="16" l="1"/>
  <c r="T583" i="16" s="1"/>
  <c r="S272" i="16"/>
  <c r="T272" i="16" s="1"/>
  <c r="S575" i="16"/>
  <c r="T575" i="16" s="1"/>
  <c r="S563" i="16"/>
  <c r="T563" i="16" s="1"/>
  <c r="S258" i="16"/>
  <c r="T258" i="16" s="1"/>
  <c r="S585" i="16"/>
  <c r="T585" i="16" s="1"/>
  <c r="S244" i="16" l="1"/>
  <c r="T244" i="16" s="1"/>
  <c r="S607" i="16"/>
  <c r="T607" i="16" s="1"/>
  <c r="S554" i="16"/>
  <c r="T554" i="16" s="1"/>
  <c r="S549" i="16"/>
  <c r="T549" i="16" s="1"/>
  <c r="S616" i="16"/>
  <c r="T616" i="16" s="1"/>
  <c r="S567" i="16"/>
  <c r="T567" i="16" s="1"/>
  <c r="S230" i="16"/>
  <c r="T230" i="16" s="1"/>
  <c r="S628" i="16"/>
  <c r="T628" i="16" s="1"/>
  <c r="S590" i="16"/>
  <c r="T590" i="16" s="1"/>
  <c r="S620" i="16"/>
  <c r="T620" i="16" s="1"/>
  <c r="S601" i="16"/>
  <c r="T601" i="16" s="1"/>
  <c r="S626" i="16"/>
  <c r="T626" i="16" s="1"/>
  <c r="S587" i="16" l="1"/>
  <c r="T587" i="16" s="1"/>
  <c r="S602" i="16"/>
  <c r="T602" i="16" s="1"/>
  <c r="S569" i="16"/>
  <c r="T569" i="16" s="1"/>
  <c r="S571" i="16"/>
  <c r="T571" i="16" s="1"/>
  <c r="S576" i="16"/>
  <c r="T576" i="16" s="1"/>
  <c r="S561" i="16"/>
  <c r="T561" i="16" s="1"/>
  <c r="S540" i="16"/>
  <c r="T540" i="16" s="1"/>
  <c r="S593" i="16"/>
  <c r="T593" i="16" s="1"/>
  <c r="S612" i="16"/>
  <c r="T612" i="16" s="1"/>
  <c r="S216" i="16"/>
  <c r="T216" i="16" s="1"/>
  <c r="S606" i="16"/>
  <c r="T606" i="16" s="1"/>
  <c r="S614" i="16"/>
  <c r="T614" i="16" s="1"/>
  <c r="S553" i="16"/>
  <c r="T553" i="16" s="1"/>
  <c r="S535" i="16"/>
  <c r="T535" i="16" s="1"/>
  <c r="S539" i="16" l="1"/>
  <c r="T539" i="16" s="1"/>
  <c r="S600" i="16"/>
  <c r="T600" i="16" s="1"/>
  <c r="S579" i="16"/>
  <c r="T579" i="16" s="1"/>
  <c r="S562" i="16"/>
  <c r="T562" i="16" s="1"/>
  <c r="S174" i="16"/>
  <c r="T174" i="16" s="1"/>
  <c r="S202" i="16"/>
  <c r="T202" i="16" s="1"/>
  <c r="S598" i="16"/>
  <c r="T598" i="16" s="1"/>
  <c r="S592" i="16"/>
  <c r="T592" i="16" s="1"/>
  <c r="S526" i="16"/>
  <c r="T526" i="16" s="1"/>
  <c r="S547" i="16"/>
  <c r="T547" i="16" s="1"/>
  <c r="S557" i="16"/>
  <c r="T557" i="16" s="1"/>
  <c r="S555" i="16"/>
  <c r="T555" i="16" s="1"/>
  <c r="S588" i="16"/>
  <c r="T588" i="16" s="1"/>
  <c r="S573" i="16"/>
  <c r="T573" i="16" s="1"/>
  <c r="S541" i="16" l="1"/>
  <c r="T541" i="16" s="1"/>
  <c r="S533" i="16"/>
  <c r="T533" i="16" s="1"/>
  <c r="S543" i="16"/>
  <c r="T543" i="16" s="1"/>
  <c r="S521" i="16"/>
  <c r="T521" i="16" s="1"/>
  <c r="S188" i="16"/>
  <c r="T188" i="16" s="1"/>
  <c r="S586" i="16" l="1"/>
  <c r="T586" i="16" s="1"/>
  <c r="S559" i="16"/>
  <c r="T559" i="16" s="1"/>
  <c r="S584" i="16"/>
  <c r="T584" i="16" s="1"/>
  <c r="S578" i="16"/>
  <c r="T578" i="16" s="1"/>
  <c r="S525" i="16"/>
  <c r="T525" i="16" s="1"/>
  <c r="S548" i="16"/>
  <c r="T548" i="16" s="1"/>
  <c r="S512" i="16"/>
  <c r="T512" i="16" s="1"/>
  <c r="S565" i="16"/>
  <c r="T565" i="16" s="1"/>
  <c r="S160" i="16"/>
  <c r="T160" i="16" s="1"/>
  <c r="S574" i="16"/>
  <c r="T574" i="16" s="1"/>
  <c r="S507" i="16"/>
  <c r="T507" i="16" s="1"/>
  <c r="S534" i="16" l="1"/>
  <c r="T534" i="16" s="1"/>
  <c r="S519" i="16"/>
  <c r="T519" i="16" s="1"/>
  <c r="S560" i="16"/>
  <c r="T560" i="16" s="1"/>
  <c r="S545" i="16"/>
  <c r="T545" i="16" s="1"/>
  <c r="S551" i="16"/>
  <c r="T551" i="16" s="1"/>
  <c r="S527" i="16"/>
  <c r="T527" i="16" s="1"/>
  <c r="S493" i="16"/>
  <c r="T493" i="16" s="1"/>
  <c r="S146" i="16"/>
  <c r="T146" i="16" s="1"/>
  <c r="S570" i="16"/>
  <c r="T570" i="16" s="1"/>
  <c r="S529" i="16"/>
  <c r="T529" i="16" s="1"/>
  <c r="S572" i="16"/>
  <c r="T572" i="16" s="1"/>
  <c r="S564" i="16"/>
  <c r="T564" i="16" s="1"/>
  <c r="S498" i="16"/>
  <c r="T498" i="16" s="1"/>
  <c r="S511" i="16"/>
  <c r="T511" i="16" s="1"/>
  <c r="S132" i="16"/>
  <c r="T132" i="16" s="1"/>
  <c r="S497" i="16" l="1"/>
  <c r="T497" i="16" s="1"/>
  <c r="S484" i="16"/>
  <c r="T484" i="16" s="1"/>
  <c r="S118" i="16"/>
  <c r="T118" i="16" s="1"/>
  <c r="S513" i="16"/>
  <c r="T513" i="16" s="1"/>
  <c r="S537" i="16"/>
  <c r="T537" i="16" s="1"/>
  <c r="S505" i="16"/>
  <c r="T505" i="16" s="1"/>
  <c r="S550" i="16"/>
  <c r="T550" i="16" s="1"/>
  <c r="S515" i="16"/>
  <c r="T515" i="16" s="1"/>
  <c r="S556" i="16"/>
  <c r="T556" i="16" s="1"/>
  <c r="S104" i="16"/>
  <c r="T104" i="16" s="1"/>
  <c r="S558" i="16"/>
  <c r="T558" i="16" s="1"/>
  <c r="S90" i="16"/>
  <c r="T90" i="16" s="1"/>
  <c r="S531" i="16"/>
  <c r="T531" i="16" s="1"/>
  <c r="S546" i="16"/>
  <c r="T546" i="16" s="1"/>
  <c r="S520" i="16"/>
  <c r="T520" i="16" s="1"/>
  <c r="S501" i="16" l="1"/>
  <c r="T501" i="16" s="1"/>
  <c r="S491" i="16"/>
  <c r="T491" i="16" s="1"/>
  <c r="S499" i="16"/>
  <c r="T499" i="16" s="1"/>
  <c r="S479" i="16"/>
  <c r="T479" i="16" s="1"/>
  <c r="S542" i="16" l="1"/>
  <c r="T542" i="16" s="1"/>
  <c r="S517" i="16"/>
  <c r="T517" i="16" s="1"/>
  <c r="S483" i="16"/>
  <c r="T483" i="16" s="1"/>
  <c r="S470" i="16"/>
  <c r="T470" i="16" s="1"/>
  <c r="S506" i="16"/>
  <c r="T506" i="16" s="1"/>
  <c r="S544" i="16"/>
  <c r="T544" i="16" s="1"/>
  <c r="S532" i="16"/>
  <c r="T532" i="16" s="1"/>
  <c r="S536" i="16"/>
  <c r="T536" i="16" s="1"/>
  <c r="S523" i="16"/>
  <c r="T523" i="16" s="1"/>
  <c r="S465" i="16"/>
  <c r="T465" i="16" s="1"/>
  <c r="S76" i="16"/>
  <c r="T76" i="16" s="1"/>
  <c r="S487" i="16" l="1"/>
  <c r="T487" i="16" s="1"/>
  <c r="S522" i="16"/>
  <c r="T522" i="16" s="1"/>
  <c r="S456" i="16"/>
  <c r="T456" i="16" s="1"/>
  <c r="S48" i="16"/>
  <c r="T48" i="16" s="1"/>
  <c r="S469" i="16"/>
  <c r="T469" i="16" s="1"/>
  <c r="S62" i="16"/>
  <c r="T62" i="16" s="1"/>
  <c r="S485" i="16"/>
  <c r="T485" i="16" s="1"/>
  <c r="S492" i="16"/>
  <c r="T492" i="16" s="1"/>
  <c r="S477" i="16"/>
  <c r="T477" i="16" s="1"/>
  <c r="S528" i="16"/>
  <c r="T528" i="16" s="1"/>
  <c r="S530" i="16"/>
  <c r="T530" i="16" s="1"/>
  <c r="S518" i="16"/>
  <c r="T518" i="16" s="1"/>
  <c r="S451" i="16"/>
  <c r="T451" i="16" s="1"/>
  <c r="S509" i="16"/>
  <c r="T509" i="16" s="1"/>
  <c r="S503" i="16"/>
  <c r="T503" i="16" s="1"/>
  <c r="S495" i="16" l="1"/>
  <c r="T495" i="16" s="1"/>
  <c r="S516" i="16"/>
  <c r="T516" i="16" s="1"/>
  <c r="S34" i="16"/>
  <c r="T34" i="16" s="1"/>
  <c r="S20" i="16"/>
  <c r="T20" i="16" s="1"/>
  <c r="S478" i="16"/>
  <c r="T478" i="16" s="1"/>
  <c r="S508" i="16"/>
  <c r="T508" i="16" s="1"/>
  <c r="S504" i="16"/>
  <c r="T504" i="16" s="1"/>
  <c r="S514" i="16"/>
  <c r="T514" i="16" s="1"/>
  <c r="S471" i="16"/>
  <c r="T471" i="16" s="1"/>
  <c r="S489" i="16"/>
  <c r="T489" i="16" s="1"/>
  <c r="S463" i="16"/>
  <c r="T463" i="16" s="1"/>
  <c r="S455" i="16"/>
  <c r="T455" i="16" s="1"/>
  <c r="S442" i="16"/>
  <c r="T442" i="16" s="1"/>
  <c r="S473" i="16"/>
  <c r="T473" i="16" s="1"/>
  <c r="S459" i="16" l="1"/>
  <c r="T459" i="16" s="1"/>
  <c r="S437" i="16"/>
  <c r="T437" i="16" s="1"/>
  <c r="S449" i="16"/>
  <c r="T449" i="16" s="1"/>
  <c r="S457" i="16"/>
  <c r="T457" i="16" s="1"/>
  <c r="S502" i="16" l="1"/>
  <c r="T502" i="16" s="1"/>
  <c r="S500" i="16"/>
  <c r="T500" i="16" s="1"/>
  <c r="S441" i="16"/>
  <c r="T441" i="16" s="1"/>
  <c r="S464" i="16"/>
  <c r="T464" i="16" s="1"/>
  <c r="S428" i="16"/>
  <c r="T428" i="16" s="1"/>
  <c r="S494" i="16"/>
  <c r="T494" i="16" s="1"/>
  <c r="S490" i="16"/>
  <c r="T490" i="16" s="1"/>
  <c r="S481" i="16"/>
  <c r="T481" i="16" s="1"/>
  <c r="S475" i="16"/>
  <c r="T475" i="16" s="1"/>
  <c r="S423" i="16"/>
  <c r="T423" i="16" s="1"/>
  <c r="S476" i="16" l="1"/>
  <c r="T476" i="16" s="1"/>
  <c r="S414" i="16"/>
  <c r="T414" i="16" s="1"/>
  <c r="S486" i="16"/>
  <c r="T486" i="16" s="1"/>
  <c r="S409" i="16"/>
  <c r="T409" i="16" s="1"/>
  <c r="S461" i="16"/>
  <c r="T461" i="16" s="1"/>
  <c r="S435" i="16"/>
  <c r="T435" i="16" s="1"/>
  <c r="S443" i="16"/>
  <c r="T443" i="16" s="1"/>
  <c r="S480" i="16"/>
  <c r="T480" i="16" s="1"/>
  <c r="S450" i="16"/>
  <c r="T450" i="16" s="1"/>
  <c r="S488" i="16"/>
  <c r="T488" i="16" s="1"/>
  <c r="S445" i="16"/>
  <c r="T445" i="16" s="1"/>
  <c r="S467" i="16"/>
  <c r="T467" i="16" s="1"/>
  <c r="S427" i="16"/>
  <c r="T427" i="16" s="1"/>
  <c r="S431" i="16" l="1"/>
  <c r="T431" i="16" s="1"/>
  <c r="S474" i="16"/>
  <c r="T474" i="16" s="1"/>
  <c r="S466" i="16"/>
  <c r="T466" i="16" s="1"/>
  <c r="S421" i="16"/>
  <c r="T421" i="16" s="1"/>
  <c r="S400" i="16"/>
  <c r="T400" i="16" s="1"/>
  <c r="S413" i="16"/>
  <c r="T413" i="16" s="1"/>
  <c r="S453" i="16"/>
  <c r="T453" i="16" s="1"/>
  <c r="S436" i="16"/>
  <c r="T436" i="16" s="1"/>
  <c r="S429" i="16"/>
  <c r="T429" i="16" s="1"/>
  <c r="S447" i="16"/>
  <c r="T447" i="16" s="1"/>
  <c r="S472" i="16"/>
  <c r="T472" i="16" s="1"/>
  <c r="S462" i="16"/>
  <c r="T462" i="16" s="1"/>
  <c r="S415" i="16" l="1"/>
  <c r="T415" i="16" s="1"/>
  <c r="S407" i="16"/>
  <c r="T407" i="16" s="1"/>
  <c r="S395" i="16"/>
  <c r="T395" i="16" s="1"/>
  <c r="S417" i="16"/>
  <c r="T417" i="16" s="1"/>
  <c r="S452" i="16" l="1"/>
  <c r="T452" i="16" s="1"/>
  <c r="S439" i="16"/>
  <c r="T439" i="16" s="1"/>
  <c r="S433" i="16"/>
  <c r="T433" i="16" s="1"/>
  <c r="S460" i="16"/>
  <c r="T460" i="16" s="1"/>
  <c r="S381" i="16"/>
  <c r="T381" i="16" s="1"/>
  <c r="S448" i="16"/>
  <c r="T448" i="16" s="1"/>
  <c r="S399" i="16"/>
  <c r="T399" i="16" s="1"/>
  <c r="S458" i="16"/>
  <c r="T458" i="16" s="1"/>
  <c r="S386" i="16"/>
  <c r="T386" i="16" s="1"/>
  <c r="S422" i="16"/>
  <c r="T422" i="16" s="1"/>
  <c r="S403" i="16" l="1"/>
  <c r="T403" i="16" s="1"/>
  <c r="S372" i="16"/>
  <c r="T372" i="16" s="1"/>
  <c r="S446" i="16"/>
  <c r="T446" i="16" s="1"/>
  <c r="S385" i="16"/>
  <c r="T385" i="16" s="1"/>
  <c r="S425" i="16"/>
  <c r="T425" i="16" s="1"/>
  <c r="S401" i="16"/>
  <c r="T401" i="16" s="1"/>
  <c r="S408" i="16"/>
  <c r="T408" i="16" s="1"/>
  <c r="S444" i="16"/>
  <c r="T444" i="16" s="1"/>
  <c r="S434" i="16"/>
  <c r="T434" i="16" s="1"/>
  <c r="S438" i="16"/>
  <c r="T438" i="16" s="1"/>
  <c r="S393" i="16"/>
  <c r="T393" i="16" s="1"/>
  <c r="S367" i="16"/>
  <c r="T367" i="16" s="1"/>
  <c r="S419" i="16"/>
  <c r="T419" i="16" s="1"/>
  <c r="S424" i="16" l="1"/>
  <c r="T424" i="16" s="1"/>
  <c r="S430" i="16"/>
  <c r="T430" i="16" s="1"/>
  <c r="S411" i="16"/>
  <c r="T411" i="16" s="1"/>
  <c r="S358" i="16"/>
  <c r="T358" i="16" s="1"/>
  <c r="S405" i="16"/>
  <c r="T405" i="16" s="1"/>
  <c r="S379" i="16"/>
  <c r="T379" i="16" s="1"/>
  <c r="S420" i="16"/>
  <c r="T420" i="16" s="1"/>
  <c r="S394" i="16"/>
  <c r="T394" i="16" s="1"/>
  <c r="S387" i="16"/>
  <c r="T387" i="16" s="1"/>
  <c r="S371" i="16"/>
  <c r="T371" i="16" s="1"/>
  <c r="S432" i="16"/>
  <c r="T432" i="16" s="1"/>
  <c r="S389" i="16"/>
  <c r="T389" i="16" s="1"/>
  <c r="S353" i="16" l="1"/>
  <c r="T353" i="16" s="1"/>
  <c r="S373" i="16"/>
  <c r="T373" i="16" s="1"/>
  <c r="S375" i="16"/>
  <c r="T375" i="16" s="1"/>
  <c r="S365" i="16"/>
  <c r="T365" i="16" s="1"/>
  <c r="S357" i="16" l="1"/>
  <c r="T357" i="16" s="1"/>
  <c r="S397" i="16"/>
  <c r="T397" i="16" s="1"/>
  <c r="S406" i="16"/>
  <c r="T406" i="16" s="1"/>
  <c r="S418" i="16"/>
  <c r="T418" i="16" s="1"/>
  <c r="S344" i="16"/>
  <c r="T344" i="16" s="1"/>
  <c r="S380" i="16"/>
  <c r="T380" i="16" s="1"/>
  <c r="S410" i="16"/>
  <c r="T410" i="16" s="1"/>
  <c r="S416" i="16"/>
  <c r="T416" i="16" s="1"/>
  <c r="S391" i="16"/>
  <c r="T391" i="16" s="1"/>
  <c r="S339" i="16"/>
  <c r="T339" i="16" s="1"/>
  <c r="S351" i="16" l="1"/>
  <c r="T351" i="16" s="1"/>
  <c r="S392" i="16"/>
  <c r="T392" i="16" s="1"/>
  <c r="S366" i="16"/>
  <c r="T366" i="16" s="1"/>
  <c r="S359" i="16"/>
  <c r="T359" i="16" s="1"/>
  <c r="S361" i="16"/>
  <c r="T361" i="16" s="1"/>
  <c r="S404" i="16"/>
  <c r="T404" i="16" s="1"/>
  <c r="S402" i="16"/>
  <c r="T402" i="16" s="1"/>
  <c r="S396" i="16"/>
  <c r="T396" i="16" s="1"/>
  <c r="S325" i="16"/>
  <c r="T325" i="16" s="1"/>
  <c r="S377" i="16"/>
  <c r="T377" i="16" s="1"/>
  <c r="S330" i="16"/>
  <c r="T330" i="16" s="1"/>
  <c r="S383" i="16"/>
  <c r="T383" i="16" s="1"/>
  <c r="S343" i="16"/>
  <c r="T343" i="16" s="1"/>
  <c r="S363" i="16" l="1"/>
  <c r="T363" i="16" s="1"/>
  <c r="S369" i="16"/>
  <c r="T369" i="16" s="1"/>
  <c r="S382" i="16"/>
  <c r="T382" i="16" s="1"/>
  <c r="S347" i="16"/>
  <c r="T347" i="16" s="1"/>
  <c r="S378" i="16"/>
  <c r="T378" i="16" s="1"/>
  <c r="S329" i="16"/>
  <c r="T329" i="16" s="1"/>
  <c r="S316" i="16"/>
  <c r="T316" i="16" s="1"/>
  <c r="S388" i="16"/>
  <c r="T388" i="16" s="1"/>
  <c r="S390" i="16"/>
  <c r="T390" i="16" s="1"/>
  <c r="S345" i="16"/>
  <c r="T345" i="16" s="1"/>
  <c r="S352" i="16"/>
  <c r="T352" i="16" s="1"/>
  <c r="S337" i="16"/>
  <c r="T337" i="16" s="1"/>
  <c r="S311" i="16" l="1"/>
  <c r="T311" i="16" s="1"/>
  <c r="S333" i="16"/>
  <c r="T333" i="16" s="1"/>
  <c r="S323" i="16"/>
  <c r="T323" i="16" s="1"/>
  <c r="S331" i="16"/>
  <c r="T331" i="16" s="1"/>
  <c r="S355" i="16" l="1"/>
  <c r="T355" i="16" s="1"/>
  <c r="S315" i="16"/>
  <c r="T315" i="16" s="1"/>
  <c r="S338" i="16"/>
  <c r="T338" i="16" s="1"/>
  <c r="S302" i="16"/>
  <c r="T302" i="16" s="1"/>
  <c r="S368" i="16"/>
  <c r="T368" i="16" s="1"/>
  <c r="S364" i="16"/>
  <c r="T364" i="16" s="1"/>
  <c r="S374" i="16"/>
  <c r="T374" i="16" s="1"/>
  <c r="S349" i="16"/>
  <c r="T349" i="16" s="1"/>
  <c r="S376" i="16"/>
  <c r="T376" i="16" s="1"/>
  <c r="S297" i="16"/>
  <c r="T297" i="16" s="1"/>
  <c r="S309" i="16" l="1"/>
  <c r="T309" i="16" s="1"/>
  <c r="S288" i="16"/>
  <c r="T288" i="16" s="1"/>
  <c r="S301" i="16"/>
  <c r="T301" i="16" s="1"/>
  <c r="S283" i="16"/>
  <c r="T283" i="16" s="1"/>
  <c r="S335" i="16"/>
  <c r="T335" i="16" s="1"/>
  <c r="S350" i="16"/>
  <c r="T350" i="16" s="1"/>
  <c r="S362" i="16"/>
  <c r="T362" i="16" s="1"/>
  <c r="S317" i="16"/>
  <c r="T317" i="16" s="1"/>
  <c r="S324" i="16"/>
  <c r="T324" i="16" s="1"/>
  <c r="S319" i="16"/>
  <c r="T319" i="16" s="1"/>
  <c r="S360" i="16"/>
  <c r="T360" i="16" s="1"/>
  <c r="S354" i="16"/>
  <c r="T354" i="16" s="1"/>
  <c r="S341" i="16"/>
  <c r="T341" i="16" s="1"/>
  <c r="S305" i="16" l="1"/>
  <c r="T305" i="16" s="1"/>
  <c r="S303" i="16"/>
  <c r="T303" i="16" s="1"/>
  <c r="S340" i="16"/>
  <c r="T340" i="16" s="1"/>
  <c r="S321" i="16"/>
  <c r="T321" i="16" s="1"/>
  <c r="S287" i="16"/>
  <c r="T287" i="16" s="1"/>
  <c r="S295" i="16"/>
  <c r="T295" i="16" s="1"/>
  <c r="S327" i="16"/>
  <c r="T327" i="16" s="1"/>
  <c r="S346" i="16"/>
  <c r="T346" i="16" s="1"/>
  <c r="S310" i="16"/>
  <c r="T310" i="16" s="1"/>
  <c r="S348" i="16"/>
  <c r="T348" i="16" s="1"/>
  <c r="S336" i="16"/>
  <c r="T336" i="16" s="1"/>
  <c r="S274" i="16"/>
  <c r="T274" i="16" s="1"/>
  <c r="S281" i="16" l="1"/>
  <c r="T281" i="16" s="1"/>
  <c r="S289" i="16"/>
  <c r="T289" i="16" s="1"/>
  <c r="S269" i="16"/>
  <c r="T269" i="16" s="1"/>
  <c r="S291" i="16"/>
  <c r="T291" i="16" s="1"/>
  <c r="S260" i="16" l="1"/>
  <c r="T260" i="16" s="1"/>
  <c r="S307" i="16"/>
  <c r="T307" i="16" s="1"/>
  <c r="S332" i="16"/>
  <c r="T332" i="16" s="1"/>
  <c r="S296" i="16"/>
  <c r="T296" i="16" s="1"/>
  <c r="S273" i="16"/>
  <c r="T273" i="16" s="1"/>
  <c r="S313" i="16"/>
  <c r="T313" i="16" s="1"/>
  <c r="S322" i="16"/>
  <c r="T322" i="16" s="1"/>
  <c r="S255" i="16"/>
  <c r="T255" i="16" s="1"/>
  <c r="S326" i="16"/>
  <c r="T326" i="16" s="1"/>
  <c r="S334" i="16"/>
  <c r="T334" i="16" s="1"/>
  <c r="S299" i="16" l="1"/>
  <c r="T299" i="16" s="1"/>
  <c r="S275" i="16"/>
  <c r="T275" i="16" s="1"/>
  <c r="S246" i="16"/>
  <c r="T246" i="16" s="1"/>
  <c r="S241" i="16"/>
  <c r="T241" i="16" s="1"/>
  <c r="S318" i="16"/>
  <c r="T318" i="16" s="1"/>
  <c r="S267" i="16"/>
  <c r="T267" i="16" s="1"/>
  <c r="S277" i="16"/>
  <c r="T277" i="16" s="1"/>
  <c r="S312" i="16"/>
  <c r="T312" i="16" s="1"/>
  <c r="S308" i="16"/>
  <c r="T308" i="16" s="1"/>
  <c r="S259" i="16"/>
  <c r="T259" i="16" s="1"/>
  <c r="S282" i="16"/>
  <c r="T282" i="16" s="1"/>
  <c r="S293" i="16"/>
  <c r="T293" i="16" s="1"/>
  <c r="S320" i="16"/>
  <c r="T320" i="16" s="1"/>
  <c r="S253" i="16" l="1"/>
  <c r="T253" i="16" s="1"/>
  <c r="S279" i="16"/>
  <c r="T279" i="16" s="1"/>
  <c r="S245" i="16"/>
  <c r="T245" i="16" s="1"/>
  <c r="S298" i="16"/>
  <c r="T298" i="16" s="1"/>
  <c r="S261" i="16"/>
  <c r="T261" i="16" s="1"/>
  <c r="S306" i="16"/>
  <c r="T306" i="16" s="1"/>
  <c r="S263" i="16"/>
  <c r="T263" i="16" s="1"/>
  <c r="S268" i="16"/>
  <c r="T268" i="16" s="1"/>
  <c r="S294" i="16"/>
  <c r="T294" i="16" s="1"/>
  <c r="S304" i="16"/>
  <c r="T304" i="16" s="1"/>
  <c r="S232" i="16"/>
  <c r="T232" i="16" s="1"/>
  <c r="S285" i="16"/>
  <c r="T285" i="16" s="1"/>
  <c r="S249" i="16" l="1"/>
  <c r="T249" i="16" s="1"/>
  <c r="S247" i="16"/>
  <c r="T247" i="16" s="1"/>
  <c r="S227" i="16"/>
  <c r="T227" i="16" s="1"/>
  <c r="S239" i="16"/>
  <c r="T239" i="16" s="1"/>
  <c r="S254" i="16" l="1"/>
  <c r="T254" i="16" s="1"/>
  <c r="S265" i="16"/>
  <c r="T265" i="16" s="1"/>
  <c r="S280" i="16"/>
  <c r="T280" i="16" s="1"/>
  <c r="S231" i="16"/>
  <c r="T231" i="16" s="1"/>
  <c r="S271" i="16"/>
  <c r="T271" i="16" s="1"/>
  <c r="S218" i="16"/>
  <c r="T218" i="16" s="1"/>
  <c r="S213" i="16"/>
  <c r="T213" i="16" s="1"/>
  <c r="S292" i="16"/>
  <c r="T292" i="16" s="1"/>
  <c r="S290" i="16"/>
  <c r="T290" i="16" s="1"/>
  <c r="S284" i="16"/>
  <c r="T284" i="16" s="1"/>
  <c r="S257" i="16" l="1"/>
  <c r="T257" i="16" s="1"/>
  <c r="S266" i="16"/>
  <c r="T266" i="16" s="1"/>
  <c r="S251" i="16"/>
  <c r="T251" i="16" s="1"/>
  <c r="S270" i="16"/>
  <c r="T270" i="16" s="1"/>
  <c r="S199" i="16"/>
  <c r="T199" i="16" s="1"/>
  <c r="S235" i="16"/>
  <c r="T235" i="16" s="1"/>
  <c r="S276" i="16"/>
  <c r="T276" i="16" s="1"/>
  <c r="S225" i="16"/>
  <c r="T225" i="16" s="1"/>
  <c r="S204" i="16"/>
  <c r="T204" i="16" s="1"/>
  <c r="S217" i="16"/>
  <c r="T217" i="16" s="1"/>
  <c r="S233" i="16"/>
  <c r="T233" i="16" s="1"/>
  <c r="S240" i="16"/>
  <c r="T240" i="16" s="1"/>
  <c r="S278" i="16"/>
  <c r="T278" i="16" s="1"/>
  <c r="S226" i="16" l="1"/>
  <c r="T226" i="16" s="1"/>
  <c r="S203" i="16"/>
  <c r="T203" i="16" s="1"/>
  <c r="S256" i="16"/>
  <c r="T256" i="16" s="1"/>
  <c r="S252" i="16"/>
  <c r="T252" i="16" s="1"/>
  <c r="S211" i="16"/>
  <c r="T211" i="16" s="1"/>
  <c r="S221" i="16"/>
  <c r="T221" i="16" s="1"/>
  <c r="S219" i="16"/>
  <c r="T219" i="16" s="1"/>
  <c r="S264" i="16"/>
  <c r="T264" i="16" s="1"/>
  <c r="S190" i="16"/>
  <c r="T190" i="16" s="1"/>
  <c r="S262" i="16"/>
  <c r="T262" i="16" s="1"/>
  <c r="S237" i="16"/>
  <c r="T237" i="16" s="1"/>
  <c r="S243" i="16"/>
  <c r="T243" i="16" s="1"/>
  <c r="S207" i="16" l="1"/>
  <c r="T207" i="16" s="1"/>
  <c r="S185" i="16"/>
  <c r="T185" i="16" s="1"/>
  <c r="S205" i="16"/>
  <c r="T205" i="16" s="1"/>
  <c r="S197" i="16"/>
  <c r="T197" i="16" s="1"/>
  <c r="S229" i="16" l="1"/>
  <c r="T229" i="16" s="1"/>
  <c r="S242" i="16"/>
  <c r="T242" i="16" s="1"/>
  <c r="S248" i="16"/>
  <c r="T248" i="16" s="1"/>
  <c r="S171" i="16"/>
  <c r="T171" i="16" s="1"/>
  <c r="S238" i="16"/>
  <c r="T238" i="16" s="1"/>
  <c r="S223" i="16"/>
  <c r="T223" i="16" s="1"/>
  <c r="S189" i="16"/>
  <c r="T189" i="16" s="1"/>
  <c r="S212" i="16"/>
  <c r="T212" i="16" s="1"/>
  <c r="S176" i="16"/>
  <c r="T176" i="16" s="1"/>
  <c r="S250" i="16"/>
  <c r="T250" i="16" s="1"/>
  <c r="S228" i="16" l="1"/>
  <c r="T228" i="16" s="1"/>
  <c r="S157" i="16"/>
  <c r="T157" i="16" s="1"/>
  <c r="S198" i="16"/>
  <c r="T198" i="16" s="1"/>
  <c r="S193" i="16"/>
  <c r="T193" i="16" s="1"/>
  <c r="S162" i="16"/>
  <c r="T162" i="16" s="1"/>
  <c r="S236" i="16"/>
  <c r="T236" i="16" s="1"/>
  <c r="S183" i="16"/>
  <c r="T183" i="16" s="1"/>
  <c r="S224" i="16"/>
  <c r="T224" i="16" s="1"/>
  <c r="S234" i="16"/>
  <c r="T234" i="16" s="1"/>
  <c r="S191" i="16"/>
  <c r="T191" i="16" s="1"/>
  <c r="S215" i="16"/>
  <c r="T215" i="16" s="1"/>
  <c r="S209" i="16"/>
  <c r="T209" i="16" s="1"/>
  <c r="S175" i="16"/>
  <c r="T175" i="16" s="1"/>
  <c r="S195" i="16" l="1"/>
  <c r="T195" i="16" s="1"/>
  <c r="S210" i="16"/>
  <c r="T210" i="16" s="1"/>
  <c r="S222" i="16"/>
  <c r="T222" i="16" s="1"/>
  <c r="S177" i="16"/>
  <c r="T177" i="16" s="1"/>
  <c r="S179" i="16"/>
  <c r="T179" i="16" s="1"/>
  <c r="S161" i="16"/>
  <c r="T161" i="16" s="1"/>
  <c r="S201" i="16"/>
  <c r="T201" i="16" s="1"/>
  <c r="S220" i="16"/>
  <c r="T220" i="16" s="1"/>
  <c r="S169" i="16"/>
  <c r="T169" i="16" s="1"/>
  <c r="S148" i="16"/>
  <c r="T148" i="16" s="1"/>
  <c r="S184" i="16"/>
  <c r="T184" i="16" s="1"/>
  <c r="S214" i="16"/>
  <c r="T214" i="16" s="1"/>
  <c r="S143" i="16" l="1"/>
  <c r="T143" i="16" s="1"/>
  <c r="S155" i="16"/>
  <c r="T155" i="16" s="1"/>
  <c r="S165" i="16"/>
  <c r="T165" i="16" s="1"/>
  <c r="S163" i="16"/>
  <c r="T163" i="16" s="1"/>
  <c r="S147" i="16" l="1"/>
  <c r="T147" i="16" s="1"/>
  <c r="S196" i="16"/>
  <c r="T196" i="16" s="1"/>
  <c r="S187" i="16"/>
  <c r="T187" i="16" s="1"/>
  <c r="S170" i="16"/>
  <c r="T170" i="16" s="1"/>
  <c r="S208" i="16"/>
  <c r="T208" i="16" s="1"/>
  <c r="S134" i="16"/>
  <c r="T134" i="16" s="1"/>
  <c r="S200" i="16"/>
  <c r="T200" i="16" s="1"/>
  <c r="S181" i="16"/>
  <c r="T181" i="16" s="1"/>
  <c r="S206" i="16"/>
  <c r="T206" i="16" s="1"/>
  <c r="S129" i="16"/>
  <c r="T129" i="16" s="1"/>
  <c r="S141" i="16" l="1"/>
  <c r="T141" i="16" s="1"/>
  <c r="S149" i="16"/>
  <c r="T149" i="16" s="1"/>
  <c r="S120" i="16"/>
  <c r="T120" i="16" s="1"/>
  <c r="S156" i="16"/>
  <c r="T156" i="16" s="1"/>
  <c r="S182" i="16"/>
  <c r="T182" i="16" s="1"/>
  <c r="S167" i="16"/>
  <c r="T167" i="16" s="1"/>
  <c r="S192" i="16"/>
  <c r="T192" i="16" s="1"/>
  <c r="S173" i="16"/>
  <c r="T173" i="16" s="1"/>
  <c r="S133" i="16"/>
  <c r="T133" i="16" s="1"/>
  <c r="S151" i="16"/>
  <c r="T151" i="16" s="1"/>
  <c r="S115" i="16"/>
  <c r="T115" i="16" s="1"/>
  <c r="S186" i="16"/>
  <c r="T186" i="16" s="1"/>
  <c r="S194" i="16"/>
  <c r="T194" i="16" s="1"/>
  <c r="S172" i="16" l="1"/>
  <c r="T172" i="16" s="1"/>
  <c r="S137" i="16"/>
  <c r="T137" i="16" s="1"/>
  <c r="S159" i="16"/>
  <c r="T159" i="16" s="1"/>
  <c r="S153" i="16"/>
  <c r="T153" i="16" s="1"/>
  <c r="S142" i="16"/>
  <c r="T142" i="16" s="1"/>
  <c r="S135" i="16"/>
  <c r="T135" i="16" s="1"/>
  <c r="S127" i="16"/>
  <c r="T127" i="16" s="1"/>
  <c r="S180" i="16"/>
  <c r="T180" i="16" s="1"/>
  <c r="S119" i="16"/>
  <c r="T119" i="16" s="1"/>
  <c r="S178" i="16"/>
  <c r="T178" i="16" s="1"/>
  <c r="S168" i="16"/>
  <c r="T168" i="16" s="1"/>
  <c r="S106" i="16"/>
  <c r="T106" i="16" s="1"/>
  <c r="S121" i="16" l="1"/>
  <c r="T121" i="16" s="1"/>
  <c r="S123" i="16"/>
  <c r="T123" i="16" s="1"/>
  <c r="S101" i="16"/>
  <c r="T101" i="16" s="1"/>
  <c r="S113" i="16"/>
  <c r="T113" i="16" s="1"/>
  <c r="S145" i="16" l="1"/>
  <c r="T145" i="16" s="1"/>
  <c r="S92" i="16"/>
  <c r="T92" i="16" s="1"/>
  <c r="S105" i="16"/>
  <c r="T105" i="16" s="1"/>
  <c r="S128" i="16"/>
  <c r="T128" i="16" s="1"/>
  <c r="S154" i="16"/>
  <c r="T154" i="16" s="1"/>
  <c r="S139" i="16"/>
  <c r="T139" i="16" s="1"/>
  <c r="S158" i="16"/>
  <c r="T158" i="16" s="1"/>
  <c r="S164" i="16"/>
  <c r="T164" i="16" s="1"/>
  <c r="S87" i="16"/>
  <c r="T87" i="16" s="1"/>
  <c r="S166" i="16"/>
  <c r="T166" i="16" s="1"/>
  <c r="S140" i="16" l="1"/>
  <c r="T140" i="16" s="1"/>
  <c r="S78" i="16"/>
  <c r="T78" i="16" s="1"/>
  <c r="S144" i="16"/>
  <c r="T144" i="16" s="1"/>
  <c r="S107" i="16"/>
  <c r="T107" i="16" s="1"/>
  <c r="S99" i="16"/>
  <c r="T99" i="16" s="1"/>
  <c r="S73" i="16"/>
  <c r="T73" i="16" s="1"/>
  <c r="S152" i="16"/>
  <c r="T152" i="16" s="1"/>
  <c r="S150" i="16"/>
  <c r="T150" i="16" s="1"/>
  <c r="S125" i="16"/>
  <c r="T125" i="16" s="1"/>
  <c r="S109" i="16"/>
  <c r="T109" i="16" s="1"/>
  <c r="S91" i="16"/>
  <c r="T91" i="16" s="1"/>
  <c r="S131" i="16"/>
  <c r="T131" i="16" s="1"/>
  <c r="S114" i="16"/>
  <c r="T114" i="16" s="1"/>
  <c r="S93" i="16" l="1"/>
  <c r="T93" i="16" s="1"/>
  <c r="S117" i="16"/>
  <c r="T117" i="16" s="1"/>
  <c r="S136" i="16"/>
  <c r="T136" i="16" s="1"/>
  <c r="S64" i="16"/>
  <c r="T64" i="16" s="1"/>
  <c r="S95" i="16"/>
  <c r="T95" i="16" s="1"/>
  <c r="S85" i="16"/>
  <c r="T85" i="16" s="1"/>
  <c r="S100" i="16"/>
  <c r="T100" i="16" s="1"/>
  <c r="S77" i="16"/>
  <c r="T77" i="16" s="1"/>
  <c r="S111" i="16"/>
  <c r="T111" i="16" s="1"/>
  <c r="S138" i="16"/>
  <c r="T138" i="16" s="1"/>
  <c r="S130" i="16"/>
  <c r="T130" i="16" s="1"/>
  <c r="S126" i="16"/>
  <c r="T126" i="16" s="1"/>
  <c r="S81" i="16" l="1"/>
  <c r="T81" i="16" s="1"/>
  <c r="S59" i="16"/>
  <c r="T59" i="16" s="1"/>
  <c r="S71" i="16"/>
  <c r="T71" i="16" s="1"/>
  <c r="S79" i="16"/>
  <c r="T79" i="16" s="1"/>
  <c r="S97" i="16" l="1"/>
  <c r="T97" i="16" s="1"/>
  <c r="S122" i="16"/>
  <c r="T122" i="16" s="1"/>
  <c r="S124" i="16"/>
  <c r="T124" i="16" s="1"/>
  <c r="S50" i="16"/>
  <c r="T50" i="16" s="1"/>
  <c r="S63" i="16"/>
  <c r="T63" i="16" s="1"/>
  <c r="S112" i="16"/>
  <c r="T112" i="16" s="1"/>
  <c r="S45" i="16"/>
  <c r="T45" i="16" s="1"/>
  <c r="S86" i="16"/>
  <c r="T86" i="16" s="1"/>
  <c r="S103" i="16"/>
  <c r="T103" i="16" s="1"/>
  <c r="S116" i="16"/>
  <c r="T116" i="16" s="1"/>
  <c r="S108" i="16" l="1"/>
  <c r="T108" i="16" s="1"/>
  <c r="S98" i="16"/>
  <c r="T98" i="16" s="1"/>
  <c r="S57" i="16"/>
  <c r="T57" i="16" s="1"/>
  <c r="S72" i="16"/>
  <c r="T72" i="16" s="1"/>
  <c r="S36" i="16"/>
  <c r="T36" i="16" s="1"/>
  <c r="S102" i="16"/>
  <c r="T102" i="16" s="1"/>
  <c r="S49" i="16"/>
  <c r="T49" i="16" s="1"/>
  <c r="S110" i="16"/>
  <c r="T110" i="16" s="1"/>
  <c r="S67" i="16"/>
  <c r="T67" i="16" s="1"/>
  <c r="S83" i="16"/>
  <c r="T83" i="16" s="1"/>
  <c r="S65" i="16"/>
  <c r="T65" i="16" s="1"/>
  <c r="S89" i="16"/>
  <c r="T89" i="16" s="1"/>
  <c r="S17" i="16"/>
  <c r="T17" i="16" s="1"/>
  <c r="S31" i="16"/>
  <c r="T31" i="16" s="1"/>
  <c r="S75" i="16" l="1"/>
  <c r="T75" i="16" s="1"/>
  <c r="S69" i="16"/>
  <c r="T69" i="16" s="1"/>
  <c r="S96" i="16"/>
  <c r="T96" i="16" s="1"/>
  <c r="S88" i="16"/>
  <c r="T88" i="16" s="1"/>
  <c r="S58" i="16"/>
  <c r="T58" i="16" s="1"/>
  <c r="S84" i="16"/>
  <c r="T84" i="16" s="1"/>
  <c r="S51" i="16"/>
  <c r="T51" i="16" s="1"/>
  <c r="S53" i="16"/>
  <c r="T53" i="16" s="1"/>
  <c r="S43" i="16"/>
  <c r="T43" i="16" s="1"/>
  <c r="S35" i="16"/>
  <c r="T35" i="16" s="1"/>
  <c r="S8" i="16"/>
  <c r="T8" i="16" s="1"/>
  <c r="S22" i="16"/>
  <c r="T22" i="16" s="1"/>
  <c r="S94" i="16"/>
  <c r="T94" i="16" s="1"/>
  <c r="S39" i="16" l="1"/>
  <c r="T39" i="16" s="1"/>
  <c r="S15" i="16"/>
  <c r="T15" i="16" s="1"/>
  <c r="S29" i="16"/>
  <c r="T29" i="16" s="1"/>
  <c r="S37" i="16"/>
  <c r="T37" i="16" s="1"/>
  <c r="S74" i="16" l="1"/>
  <c r="T74" i="16" s="1"/>
  <c r="S82" i="16"/>
  <c r="T82" i="16" s="1"/>
  <c r="S80" i="16"/>
  <c r="T80" i="16" s="1"/>
  <c r="S21" i="16"/>
  <c r="T21" i="16" s="1"/>
  <c r="S7" i="16"/>
  <c r="T7" i="16" s="1"/>
  <c r="S61" i="16"/>
  <c r="T61" i="16" s="1"/>
  <c r="S44" i="16"/>
  <c r="T44" i="16" s="1"/>
  <c r="S55" i="16"/>
  <c r="T55" i="16" s="1"/>
  <c r="S70" i="16"/>
  <c r="T70" i="16" s="1"/>
  <c r="S16" i="16" l="1"/>
  <c r="T16" i="16" s="1"/>
  <c r="S30" i="16"/>
  <c r="T30" i="16" s="1"/>
  <c r="S68" i="16"/>
  <c r="T68" i="16" s="1"/>
  <c r="S60" i="16"/>
  <c r="T60" i="16" s="1"/>
  <c r="S47" i="16"/>
  <c r="T47" i="16" s="1"/>
  <c r="S66" i="16"/>
  <c r="T66" i="16" s="1"/>
  <c r="S9" i="16"/>
  <c r="T9" i="16" s="1"/>
  <c r="S23" i="16"/>
  <c r="T23" i="16" s="1"/>
  <c r="S56" i="16"/>
  <c r="T56" i="16" s="1"/>
  <c r="S41" i="16"/>
  <c r="T41" i="16" s="1"/>
  <c r="S25" i="16"/>
  <c r="T25" i="16" s="1"/>
  <c r="S11" i="16"/>
  <c r="T11" i="16" s="1"/>
  <c r="S52" i="16" l="1"/>
  <c r="T52" i="16" s="1"/>
  <c r="S13" i="16"/>
  <c r="T13" i="16" s="1"/>
  <c r="S27" i="16"/>
  <c r="T27" i="16" s="1"/>
  <c r="S19" i="16"/>
  <c r="T19" i="16" s="1"/>
  <c r="S33" i="16"/>
  <c r="T33" i="16" s="1"/>
  <c r="S54" i="16"/>
  <c r="T54" i="16" s="1"/>
  <c r="S42" i="16"/>
  <c r="T42" i="16" s="1"/>
  <c r="S46" i="16"/>
  <c r="T46" i="16" s="1"/>
  <c r="S28" i="16" l="1"/>
  <c r="T28" i="16" s="1"/>
  <c r="S14" i="16"/>
  <c r="T14" i="16" s="1"/>
  <c r="S40" i="16"/>
  <c r="T40" i="16" s="1"/>
  <c r="S38" i="16"/>
  <c r="T38" i="16" s="1"/>
  <c r="S32" i="16"/>
  <c r="T32" i="16" s="1"/>
  <c r="S18" i="16"/>
  <c r="T18" i="16" s="1"/>
  <c r="S12" i="16" l="1"/>
  <c r="T12" i="16" s="1"/>
  <c r="S26" i="16"/>
  <c r="T26" i="16" s="1"/>
  <c r="S10" i="16"/>
  <c r="T10" i="16" s="1"/>
  <c r="S24" i="16"/>
  <c r="T24" i="16" s="1"/>
  <c r="A14" i="16" l="1"/>
  <c r="A16" i="16" s="1"/>
  <c r="A18" i="16" l="1"/>
  <c r="A15" i="16"/>
  <c r="A17" i="16"/>
</calcChain>
</file>

<file path=xl/sharedStrings.xml><?xml version="1.0" encoding="utf-8"?>
<sst xmlns="http://schemas.openxmlformats.org/spreadsheetml/2006/main" count="4414" uniqueCount="3654">
  <si>
    <t>OneTime_Material_FTE</t>
  </si>
  <si>
    <t>Error</t>
  </si>
  <si>
    <t>Navy Blue PMS 282 - R0 G40 B94, C100 M72 Y0 K56</t>
  </si>
  <si>
    <t>Gold PMS 117 - R222 G180 B8</t>
  </si>
  <si>
    <t>Table Stripes (light blue) R167 G232 B255</t>
  </si>
  <si>
    <t>Table Stripes (light pink) R251 G213 B220</t>
  </si>
  <si>
    <t>Table Stripes (light purple) R234 G226 B246</t>
  </si>
  <si>
    <t>Table Stripes (light green) R234 G241 B185</t>
  </si>
  <si>
    <t>Table Stripes (light turquoise) R179 G248 B189</t>
  </si>
  <si>
    <t>Table Stripes (light yellow) R255 G249 B189</t>
  </si>
  <si>
    <t>Sky Blue    PMS 299 - R0 G170 B231, C86 M8 Y0 K0</t>
  </si>
  <si>
    <t>Turquoise PMS 7711 - R0 G165 B184</t>
  </si>
  <si>
    <t>Pink PMS 198 R240 G86 B116, C0 M82 Y36 K0</t>
  </si>
  <si>
    <t>Purple PMS 2617 R75 G40 B132, C84 M99 Y0 K12</t>
  </si>
  <si>
    <t>Green PMS 390 R191 G210 B43</t>
  </si>
  <si>
    <t>Yellow PMS 108 R255 G230 B0</t>
  </si>
  <si>
    <t xml:space="preserve">Plan </t>
  </si>
  <si>
    <t>Assessment/Testing (Full Time)</t>
  </si>
  <si>
    <t>Assessment/Testing (Part Time)</t>
  </si>
  <si>
    <t>Attend Workshops/Training/Orientation</t>
  </si>
  <si>
    <t>Eleventh Month</t>
  </si>
  <si>
    <t xml:space="preserve">Event Support </t>
  </si>
  <si>
    <t xml:space="preserve">Facilitate Workshops/Training </t>
  </si>
  <si>
    <t>Honorarium</t>
  </si>
  <si>
    <t>Meetings</t>
  </si>
  <si>
    <t>Non-Teaching Educational Responsibilities</t>
  </si>
  <si>
    <t>Other: Student Related</t>
  </si>
  <si>
    <t xml:space="preserve">Produce Materials </t>
  </si>
  <si>
    <t>Research </t>
  </si>
  <si>
    <t>SWF Overtime</t>
  </si>
  <si>
    <t xml:space="preserve">Payroll Element </t>
  </si>
  <si>
    <t>OneTime_Assessment_FTE</t>
  </si>
  <si>
    <t>OneTime_Assessment_PTE</t>
  </si>
  <si>
    <t>OneTime_Workshop_FTE</t>
  </si>
  <si>
    <t>OneTime_Workshop_PTE</t>
  </si>
  <si>
    <t>OneTime_11 th Month</t>
  </si>
  <si>
    <t>OneTime_Event_Support_PTE</t>
  </si>
  <si>
    <t>OneTime_Event_Support_FTE</t>
  </si>
  <si>
    <t>OneTime_FacWorkshop_PTE</t>
  </si>
  <si>
    <t>OneTime_FacWorkshop_FTE</t>
  </si>
  <si>
    <t>OneTime_Recognition_FTE</t>
  </si>
  <si>
    <t>OneTime_Recognition_PTE</t>
  </si>
  <si>
    <t>OneTime_Invigilation_Support_FTE</t>
  </si>
  <si>
    <t>OneTime_Invigilation_NonAcad_PTE</t>
  </si>
  <si>
    <t>OneTime_Meeting_FTE</t>
  </si>
  <si>
    <t>OneTime_Meeting_PTE</t>
  </si>
  <si>
    <t>OneTime_NonTeaching_FTE</t>
  </si>
  <si>
    <t>OneTime_NonTeaching_PTE</t>
  </si>
  <si>
    <t>OneTime_StudentRelated_FTE</t>
  </si>
  <si>
    <t>OneTime_StudentRelated_PTE</t>
  </si>
  <si>
    <t>OneTime_Material_PTE</t>
  </si>
  <si>
    <t>OneTime_Promo_Work_PTE</t>
  </si>
  <si>
    <t>OneTime_Promo_Work_FTE</t>
  </si>
  <si>
    <t>OneTime_Research_FTE</t>
  </si>
  <si>
    <t>OneTime_Research_PTE</t>
  </si>
  <si>
    <t>OverTime Faculty_SWF</t>
  </si>
  <si>
    <t xml:space="preserve">Options </t>
  </si>
  <si>
    <t>Dates</t>
  </si>
  <si>
    <t xml:space="preserve">Eligibility </t>
  </si>
  <si>
    <t>Plan Access</t>
  </si>
  <si>
    <t xml:space="preserve">New? </t>
  </si>
  <si>
    <t xml:space="preserve">Status </t>
  </si>
  <si>
    <t xml:space="preserve">Option </t>
  </si>
  <si>
    <t xml:space="preserve">Payment Start Date </t>
  </si>
  <si>
    <t xml:space="preserve">Payment End Date </t>
  </si>
  <si>
    <t>Restrict Plan Access</t>
  </si>
  <si>
    <t xml:space="preserve">Action </t>
  </si>
  <si>
    <t>Instruction Text (FONT: ARIAL)</t>
  </si>
  <si>
    <t xml:space="preserve">Feedback from Cathy for categories </t>
  </si>
  <si>
    <t>pr</t>
  </si>
  <si>
    <t xml:space="preserve">Default </t>
  </si>
  <si>
    <t xml:space="preserve">Min </t>
  </si>
  <si>
    <t>Max</t>
  </si>
  <si>
    <t xml:space="preserve">Which fields to be removed </t>
  </si>
  <si>
    <t xml:space="preserve">Error or Warning </t>
  </si>
  <si>
    <t>Person Type Eligibility</t>
  </si>
  <si>
    <t>Assignment Status Eligibility</t>
  </si>
  <si>
    <t xml:space="preserve">Eligibility Profile </t>
  </si>
  <si>
    <t>Comments</t>
  </si>
  <si>
    <t>Inactive</t>
  </si>
  <si>
    <t>Full Time</t>
  </si>
  <si>
    <t xml:space="preserve">User chooses date </t>
  </si>
  <si>
    <t xml:space="preserve">Full Time </t>
  </si>
  <si>
    <t xml:space="preserve">Yes </t>
  </si>
  <si>
    <t xml:space="preserve">Manage Individual Compensation </t>
  </si>
  <si>
    <t>Administrative work supporting PLAR application, Web Accessibility Assessment, mark tests, exam review session, adjudicating performances, jury participation (judging student perf or proj),  conduct fitness testing, placement/intake testing, student assessment lessons, thesis proposals evaluation project,  lab testing</t>
  </si>
  <si>
    <t>Hour
Rate</t>
  </si>
  <si>
    <t>NA</t>
  </si>
  <si>
    <t>FT Academic</t>
  </si>
  <si>
    <t xml:space="preserve">AC - Payroll Eligible
AC - Modified Workload
Reduced Pay
RW - Rehab LTD
RW - Rehab STD
</t>
  </si>
  <si>
    <t>OTP_FT Academic</t>
  </si>
  <si>
    <t xml:space="preserve">07-17: inactive as there are no foreseeable requirements for any FT staff to receive this plan. Set to active and update eligibility if requirements change in the future. </t>
  </si>
  <si>
    <t>Active</t>
  </si>
  <si>
    <t xml:space="preserve">Part Time </t>
  </si>
  <si>
    <t>Non-Full-Time Professor Contract
Partial Load Professor Contract
Sessional Professor Contract
Clinical Contract</t>
  </si>
  <si>
    <t xml:space="preserve">AC - Payroll Eligible
AC - Modified Workload
No Contract
Partial Load - No Contract
Reduced Pay
RW - Rehab LTD
RW - Rehab STD
</t>
  </si>
  <si>
    <t>OTP_Contract </t>
  </si>
  <si>
    <t>Attend workshop/training, Attend BlackBoard training, OETC Training, attend plenary session, attend conferences/</t>
  </si>
  <si>
    <t>NA
$52</t>
  </si>
  <si>
    <t xml:space="preserve">0h
</t>
  </si>
  <si>
    <t xml:space="preserve">24h
</t>
  </si>
  <si>
    <t xml:space="preserve">OTP_Contract </t>
  </si>
  <si>
    <t>Put context and calculation as well as work days per month and annual rates for FT fac</t>
  </si>
  <si>
    <t>Amount</t>
  </si>
  <si>
    <t>Non-Full-Time Professor Contract
Partial Load Professor Contract
Sessional Professor Contract
Clinical Contract
Nonworker</t>
  </si>
  <si>
    <t xml:space="preserve">R&amp;B night, working at Mandarin Partnership Event, attend student orientation,  Ontario College Fair, assisting at camps, </t>
  </si>
  <si>
    <t>OTP_Contract and Nonworker</t>
  </si>
  <si>
    <t>NEW</t>
  </si>
  <si>
    <t>Non-Full-Time Professor Contract
Partial Load Professor Contract
Sessional Professor Contract
Clinical Contract
PT Support
Nonworker
PT Support - Appendix D
PT Administration
Nonworker</t>
  </si>
  <si>
    <t xml:space="preserve">OTP_FT All </t>
  </si>
  <si>
    <t xml:space="preserve">FT Academic
FT Administration
FT Support
</t>
  </si>
  <si>
    <t>OTP_PT All and Nonworker</t>
  </si>
  <si>
    <t>OTP_FT All </t>
  </si>
  <si>
    <t>Non-Full-Time Professor Contract
Partial Load Professor Contract
Sessional Professor Contract
Clinical Contract
PT Support
Nonworker
PT Support - Appendix D
PT Administration</t>
  </si>
  <si>
    <t>Invigilation</t>
  </si>
  <si>
    <t xml:space="preserve">FT Academic
</t>
  </si>
  <si>
    <t>OTP_Contract</t>
  </si>
  <si>
    <t xml:space="preserve">FT Support 
</t>
  </si>
  <si>
    <t>OTP_FT Support</t>
  </si>
  <si>
    <t>PT Support 
PT Support - Appendix D</t>
  </si>
  <si>
    <t>OTP_PT Support</t>
  </si>
  <si>
    <t>Attend Curriculum meeting,  attend Cluster Meeting, attend internship meeting, attend staff meeting, attend program/department meeting, attend school meeting, evaluation meeting, attend prep meeting</t>
  </si>
  <si>
    <t xml:space="preserve">Additional lab session, install computer software, lab coverage, fieldtrip supervision, Faculty lead, marking, sponsor teacher for practicum </t>
  </si>
  <si>
    <t>Student tutoring, student advising, admissions interviews, internship advisor, placement advising, assisting with auditions, mock interviews,  coaching students for marketing competition, On-line student course completion, facilitating independent study</t>
  </si>
  <si>
    <t xml:space="preserve">Develop course outline, curriculum development, edit modules, matching program curricula, revision to course outline sites, prep and production of an industrial design, complete video, create material for exchange faculty, consulting, </t>
  </si>
  <si>
    <t>Promotional work for Golf Management Program, PR interviews, organize and supervise promotional meetings/interviews, marketing/admin support</t>
  </si>
  <si>
    <t>Research work</t>
  </si>
  <si>
    <t>Non-Full-Time Professor Contract
Partial Load Professor Contract
Sessional Professor Contract
Clinical Contract
PT Support
PT Support - Appendix D
PT Administration</t>
  </si>
  <si>
    <t xml:space="preserve">OTP_PT All </t>
  </si>
  <si>
    <t>Assignment Number</t>
  </si>
  <si>
    <t>Payroll</t>
  </si>
  <si>
    <t>Hours</t>
  </si>
  <si>
    <t>Rate</t>
  </si>
  <si>
    <t>E8050001449</t>
  </si>
  <si>
    <t>Column1</t>
  </si>
  <si>
    <t>Part Time</t>
  </si>
  <si>
    <t>FT PT</t>
  </si>
  <si>
    <t>Fund</t>
  </si>
  <si>
    <t>Account</t>
  </si>
  <si>
    <t>Program</t>
  </si>
  <si>
    <t>Fund Name</t>
  </si>
  <si>
    <t>General Operating</t>
  </si>
  <si>
    <t>Strategic Initiative Fund</t>
  </si>
  <si>
    <t>Academic Equipment Fund</t>
  </si>
  <si>
    <t>Reserve Fund</t>
  </si>
  <si>
    <t>IRFD</t>
  </si>
  <si>
    <t>AEF Base SAT</t>
  </si>
  <si>
    <t>Academic Upgrading</t>
  </si>
  <si>
    <t>AEF - HRT</t>
  </si>
  <si>
    <t>CTIG Credit Transfer Projects</t>
  </si>
  <si>
    <t>Student Info Tech Fee</t>
  </si>
  <si>
    <t>Women's Safety</t>
  </si>
  <si>
    <t>Disabled Bursary</t>
  </si>
  <si>
    <t>Child Care Bursary</t>
  </si>
  <si>
    <t>Ontario First Generation Bursary</t>
  </si>
  <si>
    <t>Aboriginal Bursary</t>
  </si>
  <si>
    <t>Post 65 Retirement Benefits</t>
  </si>
  <si>
    <t>HRT Gratuities</t>
  </si>
  <si>
    <t>Retiree's Association</t>
  </si>
  <si>
    <t>Metro Fair</t>
  </si>
  <si>
    <t>Book Summit</t>
  </si>
  <si>
    <t>Golf Tournament - Student awards</t>
  </si>
  <si>
    <t>OBPAP Bursary</t>
  </si>
  <si>
    <t>Indigenous Editors Circle Project</t>
  </si>
  <si>
    <t>Accessibility 4 Student w Disabilit</t>
  </si>
  <si>
    <t>Continuing Education  Bursary</t>
  </si>
  <si>
    <t>Support Apprentices w Disabilities</t>
  </si>
  <si>
    <t>Employee Computer Purchase Plan</t>
  </si>
  <si>
    <t>Varsity Programs</t>
  </si>
  <si>
    <t>Intermural Programs</t>
  </si>
  <si>
    <t>Lakeshore Student Life</t>
  </si>
  <si>
    <t>Faculty Union Charges</t>
  </si>
  <si>
    <t>Support Union Charges</t>
  </si>
  <si>
    <t>United Way Fundraising</t>
  </si>
  <si>
    <t>CEPA Europe</t>
  </si>
  <si>
    <t>Study Abroad – Sport</t>
  </si>
  <si>
    <t>Study Abroad - Europe</t>
  </si>
  <si>
    <t>Study Abroad – Fitness</t>
  </si>
  <si>
    <t>Study Abroad – Service Learning</t>
  </si>
  <si>
    <t>Brock University</t>
  </si>
  <si>
    <t>Humber Food Truck</t>
  </si>
  <si>
    <t>Comm Music Prg Fundraising</t>
  </si>
  <si>
    <t>Summer Jazz - GTA Youth</t>
  </si>
  <si>
    <t>CMU Graduate Program</t>
  </si>
  <si>
    <t>Heads of Interdisciplinary Studies</t>
  </si>
  <si>
    <t>Aboriginal - AETS Project</t>
  </si>
  <si>
    <t>Creative Photography Study Abroad</t>
  </si>
  <si>
    <t>International Projects</t>
  </si>
  <si>
    <t>Travel Abroad Nicaragua</t>
  </si>
  <si>
    <t>Greater Toronto Hotel Association</t>
  </si>
  <si>
    <t>Study Abroad - Research</t>
  </si>
  <si>
    <t>International Short Program</t>
  </si>
  <si>
    <t>Heads of Institutional Research</t>
  </si>
  <si>
    <t>Myseum of Toronto</t>
  </si>
  <si>
    <t>Study Abroad Australia</t>
  </si>
  <si>
    <t>Study Abroad Peru</t>
  </si>
  <si>
    <t>Study Abroad Las Vegas</t>
  </si>
  <si>
    <t>Semester Aboard Italy</t>
  </si>
  <si>
    <t>Study Abroad - Media Studies</t>
  </si>
  <si>
    <t>Joint Stability Faculty</t>
  </si>
  <si>
    <t>Joint Stability Support</t>
  </si>
  <si>
    <t>Occupational Language Training</t>
  </si>
  <si>
    <t>North Etobicoke Employment Service</t>
  </si>
  <si>
    <t>Etobicoke Central Employ Service</t>
  </si>
  <si>
    <t>St. Clair West Employment Service</t>
  </si>
  <si>
    <t>Jane Wilson Employment Service</t>
  </si>
  <si>
    <t>Brampton Employment Service</t>
  </si>
  <si>
    <t>ITI.Net Solutions</t>
  </si>
  <si>
    <t>CGTAT Rollover from previous phases</t>
  </si>
  <si>
    <t>Engineer Connection</t>
  </si>
  <si>
    <t>Toronto Council of Educators</t>
  </si>
  <si>
    <t>Mobile Systems Integration</t>
  </si>
  <si>
    <t>Pre-App.Hort.-Microskills</t>
  </si>
  <si>
    <t>Career Foundations - Arborist</t>
  </si>
  <si>
    <t>SEDS International</t>
  </si>
  <si>
    <t>Shared Online Course Fund</t>
  </si>
  <si>
    <t>CGTAT PHASE 19</t>
  </si>
  <si>
    <t>Pre-App-Hort-Vanier 15-16</t>
  </si>
  <si>
    <t>Pre-Apprenticeship Electrician</t>
  </si>
  <si>
    <t>Career Foundations-Horticulture</t>
  </si>
  <si>
    <t>CICAN Internship Program</t>
  </si>
  <si>
    <t>CGTAT Phase 20</t>
  </si>
  <si>
    <t>DFATD Intl Academic Program</t>
  </si>
  <si>
    <t>Humber Literary Review-OAC</t>
  </si>
  <si>
    <t>Pre-Apprenticeship - Boilermaker</t>
  </si>
  <si>
    <t>Broadcasting Accessibility Fund</t>
  </si>
  <si>
    <t>MSL-Ctr of Technology Project</t>
  </si>
  <si>
    <t>IRCC-The Mentoring Partnership</t>
  </si>
  <si>
    <t>SCAPE</t>
  </si>
  <si>
    <t>Pre-Apprent. Horticulture-YWCA</t>
  </si>
  <si>
    <t>KEFEP-02</t>
  </si>
  <si>
    <t>Industry Innovation Centre</t>
  </si>
  <si>
    <t>SSHRC Institutional Grant (SIG)</t>
  </si>
  <si>
    <t>Natural Sciences Engineering Resear</t>
  </si>
  <si>
    <t>HEQCO</t>
  </si>
  <si>
    <t>Crystal Fountains Project</t>
  </si>
  <si>
    <t>OCEA- ONTARIO CENTER OF EXCELLENCE</t>
  </si>
  <si>
    <t>NSERC 416 AUTOMATION INC</t>
  </si>
  <si>
    <t>Early Career Researcher-R.P</t>
  </si>
  <si>
    <t>Breq labs</t>
  </si>
  <si>
    <t>Chrysalis Yoga</t>
  </si>
  <si>
    <t>Info-Tech</t>
  </si>
  <si>
    <t>NSERC-General Research Fund</t>
  </si>
  <si>
    <t>TPS – SSHRC CCSIF</t>
  </si>
  <si>
    <t>OCE-Humber VEBTA</t>
  </si>
  <si>
    <t>Passive House</t>
  </si>
  <si>
    <t>NSERC - 494638 - Roxul</t>
  </si>
  <si>
    <t>OCE - VEBTA - 25729</t>
  </si>
  <si>
    <t>TranQool - OCE - 26378</t>
  </si>
  <si>
    <t>OCE-26010-MathTest</t>
  </si>
  <si>
    <t>Barrett Foundation</t>
  </si>
  <si>
    <t>NSERC ROFON 507403-16</t>
  </si>
  <si>
    <t>Bio/Carleton NSERC#501953</t>
  </si>
  <si>
    <t>Chumbuggy NSERC 401203186</t>
  </si>
  <si>
    <t>VEB OCE #28003</t>
  </si>
  <si>
    <t>Research-Industrial Partnership Pro</t>
  </si>
  <si>
    <t>ONCAT First Generation Project</t>
  </si>
  <si>
    <t>ONCAT - Pathway Perceptions</t>
  </si>
  <si>
    <t>Toronto Council of Educator-TD Bank</t>
  </si>
  <si>
    <t>Youth Skills Connection Fund</t>
  </si>
  <si>
    <t>The Path</t>
  </si>
  <si>
    <t>Skills 4Change - Peel</t>
  </si>
  <si>
    <t>First Generation Students Project</t>
  </si>
  <si>
    <t>Facilities Student Incidental Fees</t>
  </si>
  <si>
    <t>Skills 4 Change - York</t>
  </si>
  <si>
    <t>Internal Encumbrances</t>
  </si>
  <si>
    <t>Humber-British IELTS Test Ctr</t>
  </si>
  <si>
    <t>Offshore ELC-Shanxi</t>
  </si>
  <si>
    <t>Nanjing International Project</t>
  </si>
  <si>
    <t>OCMT - VRETTA</t>
  </si>
  <si>
    <t>RGL - Short-term Investments</t>
  </si>
  <si>
    <t>RGL - Long-term Investments</t>
  </si>
  <si>
    <t>RGL - Interest Rate Swap</t>
  </si>
  <si>
    <t>Nursing Students Bursary</t>
  </si>
  <si>
    <t>Osler Scholarship</t>
  </si>
  <si>
    <t>Volunteer Mgmt Scholarship</t>
  </si>
  <si>
    <t>IGNITE Bursary</t>
  </si>
  <si>
    <t>IGNITE Entrance Scholarship</t>
  </si>
  <si>
    <t>Ningbo Scholarship</t>
  </si>
  <si>
    <t>Jimei Scholarship</t>
  </si>
  <si>
    <t>Tumilty Bursary</t>
  </si>
  <si>
    <t>F&amp;D Dickson Memorial Foundation</t>
  </si>
  <si>
    <t>Health Sciences Bursaries</t>
  </si>
  <si>
    <t>Elaine Lo Scholarship</t>
  </si>
  <si>
    <t>Avie Bennett Scholarship</t>
  </si>
  <si>
    <t>John Mason Scholarship</t>
  </si>
  <si>
    <t>Dan Andreae Scholarship</t>
  </si>
  <si>
    <t>HR Services  Scholarship</t>
  </si>
  <si>
    <t>Eda Cucakovi Memo Scholarship</t>
  </si>
  <si>
    <t>Joe Kertes Scholarship</t>
  </si>
  <si>
    <t>Kira Payne Scholarship</t>
  </si>
  <si>
    <t>Jean Augustine Scholarship</t>
  </si>
  <si>
    <t>Peggy Eiler Scholarship</t>
  </si>
  <si>
    <t>Pharmacy Technician Award</t>
  </si>
  <si>
    <t>Anne Bender Memorial Award</t>
  </si>
  <si>
    <t>Dr R Robinson Memorial Award</t>
  </si>
  <si>
    <t>DCR Horne Award</t>
  </si>
  <si>
    <t>R Jansen Award</t>
  </si>
  <si>
    <t>J Filkin Award</t>
  </si>
  <si>
    <t>J McConachie Award</t>
  </si>
  <si>
    <t>Ed Rollins Award</t>
  </si>
  <si>
    <t>Donald Barnard Award</t>
  </si>
  <si>
    <t>Eija Parkaari Award</t>
  </si>
  <si>
    <t>Don Sbrolla Award</t>
  </si>
  <si>
    <t>Kathleen Higgins Award</t>
  </si>
  <si>
    <t>James E Clark Award</t>
  </si>
  <si>
    <t>Linda Saunders Award</t>
  </si>
  <si>
    <t>John Adams Award</t>
  </si>
  <si>
    <t>William Bovaird Award</t>
  </si>
  <si>
    <t>John Szilock Award</t>
  </si>
  <si>
    <t>Esther Fedele Award</t>
  </si>
  <si>
    <t>Chris Morton Award</t>
  </si>
  <si>
    <t>John Davies Award</t>
  </si>
  <si>
    <t>Pete McGarvey Award</t>
  </si>
  <si>
    <t>Humanitarian Award</t>
  </si>
  <si>
    <t>Noranda Reunion Award</t>
  </si>
  <si>
    <t>Yvonne McMorrough Award</t>
  </si>
  <si>
    <t>AEC Faculty Award</t>
  </si>
  <si>
    <t>Nancy Lawrie Award</t>
  </si>
  <si>
    <t>Decastro Award</t>
  </si>
  <si>
    <t>E G Pinder Award</t>
  </si>
  <si>
    <t>O'hannessian Award</t>
  </si>
  <si>
    <t>Arido Award</t>
  </si>
  <si>
    <t>Minkoski Award</t>
  </si>
  <si>
    <t>Elliot Memorial Award</t>
  </si>
  <si>
    <t>Xerox Award</t>
  </si>
  <si>
    <t>Dorothy Fuller Award</t>
  </si>
  <si>
    <t>International Award</t>
  </si>
  <si>
    <t>Fashion Award</t>
  </si>
  <si>
    <t>Terry Skrien Award</t>
  </si>
  <si>
    <t>Chamber of Commerce Award</t>
  </si>
  <si>
    <t>Smart Serve HRT</t>
  </si>
  <si>
    <t>CSA Award</t>
  </si>
  <si>
    <t>Fashion Event Production Award</t>
  </si>
  <si>
    <t>Lifelong Learning Award</t>
  </si>
  <si>
    <t>Dean Award</t>
  </si>
  <si>
    <t>Golf Management Award</t>
  </si>
  <si>
    <t>Preston Manning Award</t>
  </si>
  <si>
    <t>Prof J L Murray Award</t>
  </si>
  <si>
    <t>Tex Noble Award</t>
  </si>
  <si>
    <t>Eric Mundinger Award</t>
  </si>
  <si>
    <t>Ningbo International Award</t>
  </si>
  <si>
    <t>John Wallace Award</t>
  </si>
  <si>
    <t>Hank Bedard Award</t>
  </si>
  <si>
    <t>Maggie Trott Research Award</t>
  </si>
  <si>
    <t>Paralegal Ecex Award</t>
  </si>
  <si>
    <t>E-Business Excellence Award</t>
  </si>
  <si>
    <t>International Development Award</t>
  </si>
  <si>
    <t>Eddie Sossin Award</t>
  </si>
  <si>
    <t>Rosemary Brown Award</t>
  </si>
  <si>
    <t>Team President Award</t>
  </si>
  <si>
    <t>Mayor's Award</t>
  </si>
  <si>
    <t>Business Leadership Award</t>
  </si>
  <si>
    <t>Pinball Clemons Award</t>
  </si>
  <si>
    <t>Bus Degree Acad Excellence Award</t>
  </si>
  <si>
    <t>Robert Langevin Award</t>
  </si>
  <si>
    <t>D &amp; S Chruszcz Award</t>
  </si>
  <si>
    <t>Learning Disability Award</t>
  </si>
  <si>
    <t>Tom Greenhough</t>
  </si>
  <si>
    <t>Frank Franklin Award</t>
  </si>
  <si>
    <t>David Dodge Award</t>
  </si>
  <si>
    <t>Paul McCabe Award</t>
  </si>
  <si>
    <t>International Campus Life</t>
  </si>
  <si>
    <t>International Achievement</t>
  </si>
  <si>
    <t>C Photography</t>
  </si>
  <si>
    <t>Scott Henshaw Award</t>
  </si>
  <si>
    <t>Mike Peterson Award</t>
  </si>
  <si>
    <t>John Fenton Award</t>
  </si>
  <si>
    <t>International Development Institute</t>
  </si>
  <si>
    <t>Fundraising &amp; Volunteer Mgmt Award</t>
  </si>
  <si>
    <t>Coke Award</t>
  </si>
  <si>
    <t>Board of Governors Award</t>
  </si>
  <si>
    <t>Michael Ruscigno Award</t>
  </si>
  <si>
    <t>Facilities Vendor Award</t>
  </si>
  <si>
    <t>Laura Masella Memorial Award</t>
  </si>
  <si>
    <t>MHPM Project Managers Award</t>
  </si>
  <si>
    <t>Pat Fors Award</t>
  </si>
  <si>
    <t>Kevin Allen Award</t>
  </si>
  <si>
    <t>Follett Canada Award</t>
  </si>
  <si>
    <t>Newad Award</t>
  </si>
  <si>
    <t>Event Management Award</t>
  </si>
  <si>
    <t>Thelma Fargher Award</t>
  </si>
  <si>
    <t>Aboriginal Student  Award</t>
  </si>
  <si>
    <t>OACETT Technology Award</t>
  </si>
  <si>
    <t>OSOTF I General</t>
  </si>
  <si>
    <t>OSOTF I Rea Family</t>
  </si>
  <si>
    <t>OSOTF I Wigwamen</t>
  </si>
  <si>
    <t>OSOTF I Bank of Montreal</t>
  </si>
  <si>
    <t>OSOTF I Zidjian</t>
  </si>
  <si>
    <t>OSOTF I Fan590</t>
  </si>
  <si>
    <t>OSOTF I Follet</t>
  </si>
  <si>
    <t>OSOTF I Newad</t>
  </si>
  <si>
    <t>OSOTF I Metis Nation</t>
  </si>
  <si>
    <t>OSOTF II General</t>
  </si>
  <si>
    <t>OSOTF II Appel Family</t>
  </si>
  <si>
    <t>OSOTF II Torys LLP</t>
  </si>
  <si>
    <t>OSOTF II Borden Ladner</t>
  </si>
  <si>
    <t>OSOTF II Hockle</t>
  </si>
  <si>
    <t>OSOTF II SCPA</t>
  </si>
  <si>
    <t>OSOTF II Business</t>
  </si>
  <si>
    <t>OSOTF II MIT</t>
  </si>
  <si>
    <t>OSOTF II LAS</t>
  </si>
  <si>
    <t>OSOTF II SSCS</t>
  </si>
  <si>
    <t>OSOTF II Joe Enekes Scholarship</t>
  </si>
  <si>
    <t>OSOTF II HRT</t>
  </si>
  <si>
    <t>OSOTF II HS A Bender</t>
  </si>
  <si>
    <t>OSOTF II CCE</t>
  </si>
  <si>
    <t>OSOTF II Magloire</t>
  </si>
  <si>
    <t>OSOTF II Board of Governors</t>
  </si>
  <si>
    <t>OSOTF II Newad</t>
  </si>
  <si>
    <t>OSOTF II Woodsworth</t>
  </si>
  <si>
    <t>OSOTF II Linehan</t>
  </si>
  <si>
    <t>OSOTF II Volunteer Mgmt</t>
  </si>
  <si>
    <t>OTSS Retirees</t>
  </si>
  <si>
    <t>OTSS General</t>
  </si>
  <si>
    <t>OTSS Labatt</t>
  </si>
  <si>
    <t>OTSS Fenton</t>
  </si>
  <si>
    <t>OTSS SCPA</t>
  </si>
  <si>
    <t>OTSS Business</t>
  </si>
  <si>
    <t>OTSS MIT</t>
  </si>
  <si>
    <t>OTSS LAS</t>
  </si>
  <si>
    <t>OTSS SSCS</t>
  </si>
  <si>
    <t>OTSS SAT</t>
  </si>
  <si>
    <t>OTSS HRT</t>
  </si>
  <si>
    <t>OTSS HS A Bender</t>
  </si>
  <si>
    <t>OTSS CCE</t>
  </si>
  <si>
    <t>OTSS Fund Volunteer Mgmt</t>
  </si>
  <si>
    <t>OTSS Board of Governors</t>
  </si>
  <si>
    <t>OTSS Newad</t>
  </si>
  <si>
    <t>OTSS GMP Applewood</t>
  </si>
  <si>
    <t>OTSS Second Chance</t>
  </si>
  <si>
    <t>OTSS Appel Family</t>
  </si>
  <si>
    <t>OTSS Torys LLP</t>
  </si>
  <si>
    <t>OTSS Borden Ladner</t>
  </si>
  <si>
    <t>OTSS J Handler</t>
  </si>
  <si>
    <t>OTSS B Macfarlane</t>
  </si>
  <si>
    <t>OTSS Robert Gordon</t>
  </si>
  <si>
    <t>OTSS D Hamovitch</t>
  </si>
  <si>
    <t>OTSS N Depoe</t>
  </si>
  <si>
    <t>OTSS Gowling Lafleur</t>
  </si>
  <si>
    <t>OTSS HSBC Bank</t>
  </si>
  <si>
    <t>OTSS F and D Dickson</t>
  </si>
  <si>
    <t>OTSS C M Kujus</t>
  </si>
  <si>
    <t>OTSS David Dodge</t>
  </si>
  <si>
    <t>OTSS Kevin Mackle</t>
  </si>
  <si>
    <t>OTSS GT Hotel Assoc</t>
  </si>
  <si>
    <t>OTSS HRT Paul McCabe</t>
  </si>
  <si>
    <t>OTSS Bruce McKinnon</t>
  </si>
  <si>
    <t>OTSS Coke</t>
  </si>
  <si>
    <t>OTSS Mambella</t>
  </si>
  <si>
    <t>OTSS Johnson</t>
  </si>
  <si>
    <t>OTSS Jayme Kelly</t>
  </si>
  <si>
    <t>OTSS David Appel</t>
  </si>
  <si>
    <t>OTSS Sadia Butt</t>
  </si>
  <si>
    <t>OTSS John Frederick Seli</t>
  </si>
  <si>
    <t>OTSS Donna Rae Graham</t>
  </si>
  <si>
    <t>OTSS Wragg Family</t>
  </si>
  <si>
    <t>OTSS K Allen</t>
  </si>
  <si>
    <t>OTSS Woodbine Comm</t>
  </si>
  <si>
    <t>OTSS Sirius Satellite</t>
  </si>
  <si>
    <t>OTSS K MacLean</t>
  </si>
  <si>
    <t>OTSS Henrys</t>
  </si>
  <si>
    <t>OTSS Pharmacy Technician</t>
  </si>
  <si>
    <t>OTSS F Thompson</t>
  </si>
  <si>
    <t>OTSS Cr Photography</t>
  </si>
  <si>
    <t>OTSS Laura Masella</t>
  </si>
  <si>
    <t>OTSS Rogers Fan 590</t>
  </si>
  <si>
    <t>OTSS Rogers 680 News</t>
  </si>
  <si>
    <t>OTSS Guaranteed Funeral Deposits</t>
  </si>
  <si>
    <t>OTSS Dundeewealth</t>
  </si>
  <si>
    <t>OTSS Athletics</t>
  </si>
  <si>
    <t>OTSS Proud FM</t>
  </si>
  <si>
    <t>OTSS General Contractors Assoc TCA</t>
  </si>
  <si>
    <t>OTSS RONA</t>
  </si>
  <si>
    <t>OTSS C Grewal</t>
  </si>
  <si>
    <t>OTSS Xerox Canada</t>
  </si>
  <si>
    <t>OTSS Theatre SC</t>
  </si>
  <si>
    <t>OTSS R Keating</t>
  </si>
  <si>
    <t>OTSS E Amaro</t>
  </si>
  <si>
    <t>OTSS Alumni Scholarship</t>
  </si>
  <si>
    <t>OTSS P Fors Scholarship</t>
  </si>
  <si>
    <t>OTSS D Bell</t>
  </si>
  <si>
    <t>OTSS Elaine Lo</t>
  </si>
  <si>
    <t>OTSS IGNITE Leadership</t>
  </si>
  <si>
    <t>OTSS Lifford Wines</t>
  </si>
  <si>
    <t>OTSS JVC</t>
  </si>
  <si>
    <t>OTSS Facilities Vendors</t>
  </si>
  <si>
    <t>OTSS Metis Foundation</t>
  </si>
  <si>
    <t>OTSS Phil Sheridan</t>
  </si>
  <si>
    <t>OTSS Richard Boustead</t>
  </si>
  <si>
    <t>OTSS Charitable Trust CFUW Etobicok</t>
  </si>
  <si>
    <t>OTSS James Appel Scholarship</t>
  </si>
  <si>
    <t>OTSS George Ferguson Scholarship</t>
  </si>
  <si>
    <t>OTSS Leo Smits Scholarship</t>
  </si>
  <si>
    <t>OTSS Michael Ruscigno Scholarship</t>
  </si>
  <si>
    <t>OTSS David Williams Scholarship</t>
  </si>
  <si>
    <t>OTSS Ohannessian &amp; Bickley Scholars</t>
  </si>
  <si>
    <t>OTSS Viner Family Scholarship</t>
  </si>
  <si>
    <t>OTSS Jack David Scholarship</t>
  </si>
  <si>
    <t>OTSS Cardiac Health Foundation Scho</t>
  </si>
  <si>
    <t>OTSS Interior Decor Resources Canad</t>
  </si>
  <si>
    <t>OTSS Robert Hull</t>
  </si>
  <si>
    <t>OTSS Duke Ellington Society</t>
  </si>
  <si>
    <t>OTSS Children's Aid Foundation</t>
  </si>
  <si>
    <t>OTSS MHPM Project Managers</t>
  </si>
  <si>
    <t>OTSS OACETT</t>
  </si>
  <si>
    <t>Arboretum Frances Thompson</t>
  </si>
  <si>
    <t>Arboretum</t>
  </si>
  <si>
    <t>Miscellaneous Scholarships</t>
  </si>
  <si>
    <t>Wm Allen Bursary</t>
  </si>
  <si>
    <t>Athletic Alumni Scholarship</t>
  </si>
  <si>
    <t>Jan Hemzacek Scholarship</t>
  </si>
  <si>
    <t>Atkinson Scholarship</t>
  </si>
  <si>
    <t>Evergreen Scholarship</t>
  </si>
  <si>
    <t>Special Needs Scholarship</t>
  </si>
  <si>
    <t>President Scholarship</t>
  </si>
  <si>
    <t>Retiree Association Bursary</t>
  </si>
  <si>
    <t>David Hamovich Bursary</t>
  </si>
  <si>
    <t>Compass Scholarship &amp; Bursary</t>
  </si>
  <si>
    <t>Creative Writers Scholarship</t>
  </si>
  <si>
    <t>Supply Chain Mgmt Bursary</t>
  </si>
  <si>
    <t>ATOP Nortel Scholarship</t>
  </si>
  <si>
    <t>Montego Bay Scholarship</t>
  </si>
  <si>
    <t>BS Tuition Scholarship</t>
  </si>
  <si>
    <t>Chartwells - Residence Life Bursary</t>
  </si>
  <si>
    <t>Chartwells - Entrance Scholarships</t>
  </si>
  <si>
    <t>Lifford Wine Agency</t>
  </si>
  <si>
    <t>IGNITE GH Bursary</t>
  </si>
  <si>
    <t>Accessible Learning Student Award</t>
  </si>
  <si>
    <t>HCAT Scholarship</t>
  </si>
  <si>
    <t>50th Anniversary Scholarships</t>
  </si>
  <si>
    <t>Barrett Family Foundation Award</t>
  </si>
  <si>
    <t>Tzu Chi Medical Foundation Award</t>
  </si>
  <si>
    <t>TD Insurance-Meloche Monnex Scholar</t>
  </si>
  <si>
    <t>Aune Koivula Childhood Education Sc</t>
  </si>
  <si>
    <t>Wragg Family Scholarship</t>
  </si>
  <si>
    <t>Emergency Bursary</t>
  </si>
  <si>
    <t>Advancement General Receipts</t>
  </si>
  <si>
    <t>Premier Award - Ron Suter</t>
  </si>
  <si>
    <t>Follet Award</t>
  </si>
  <si>
    <t>Rani Dhaliwal Award</t>
  </si>
  <si>
    <t>Premiers Award C Ekonomakos</t>
  </si>
  <si>
    <t>Undesignated Awards</t>
  </si>
  <si>
    <t>Marg McKenzie Award</t>
  </si>
  <si>
    <t>General Awards-non-school specific</t>
  </si>
  <si>
    <t>Hotel Association Toronto</t>
  </si>
  <si>
    <t>International Student Fund</t>
  </si>
  <si>
    <t>International Student Achievement</t>
  </si>
  <si>
    <t>Humber Staff Memorial</t>
  </si>
  <si>
    <t>Dr R Gordon Award</t>
  </si>
  <si>
    <t>Hospitality</t>
  </si>
  <si>
    <t>Dr R Giroux</t>
  </si>
  <si>
    <t>Budd Sugarman Foundation Scholarshi</t>
  </si>
  <si>
    <t>Canadian School of Embalming</t>
  </si>
  <si>
    <t>Robert Haggarty Memorial</t>
  </si>
  <si>
    <t>LAS General Award</t>
  </si>
  <si>
    <t>LAS Mathematics Award</t>
  </si>
  <si>
    <t>Wm D Truman Jr Award</t>
  </si>
  <si>
    <t>Julie Davey Prior Award</t>
  </si>
  <si>
    <t>LAS GAS Award</t>
  </si>
  <si>
    <t>Music Award</t>
  </si>
  <si>
    <t>Applied Tech Award</t>
  </si>
  <si>
    <t>Business School Award</t>
  </si>
  <si>
    <t>Health Sciences Award</t>
  </si>
  <si>
    <t>HRT Award</t>
  </si>
  <si>
    <t>Media Studies Award</t>
  </si>
  <si>
    <t>Social &amp; Community Award</t>
  </si>
  <si>
    <t>Theatre Award</t>
  </si>
  <si>
    <t>T Kehoe Award</t>
  </si>
  <si>
    <t>John Finn Award</t>
  </si>
  <si>
    <t>David B Maltby Award</t>
  </si>
  <si>
    <t>Cindy Niemi Award</t>
  </si>
  <si>
    <t>Ken Poste Award</t>
  </si>
  <si>
    <t>Derek Massey Award</t>
  </si>
  <si>
    <t>C Girard-Hicks Award</t>
  </si>
  <si>
    <t>Sheila Zbitnew Award</t>
  </si>
  <si>
    <t>Derek C R Horne Award</t>
  </si>
  <si>
    <t>John Fletcher Award</t>
  </si>
  <si>
    <t>Carol Cullain Award</t>
  </si>
  <si>
    <t>Ancillary Services Award</t>
  </si>
  <si>
    <t>Peter Jones Award</t>
  </si>
  <si>
    <t>Margaret Hincks Award</t>
  </si>
  <si>
    <t>Molly McMurrich Award</t>
  </si>
  <si>
    <t>Byron Hales Award</t>
  </si>
  <si>
    <t>Albert Mellor Award</t>
  </si>
  <si>
    <t>Edmund Long Award</t>
  </si>
  <si>
    <t>Hambourg Award</t>
  </si>
  <si>
    <t>Elma Pinder Award</t>
  </si>
  <si>
    <t>Holland Memorial</t>
  </si>
  <si>
    <t>Business Jimei</t>
  </si>
  <si>
    <t>M. K. Universal</t>
  </si>
  <si>
    <t>Premier's Award - Ruscigno</t>
  </si>
  <si>
    <t>Premier's Award - McNamara</t>
  </si>
  <si>
    <t>Athletic Directors Award</t>
  </si>
  <si>
    <t>International - Student Support</t>
  </si>
  <si>
    <t>Pat Hedley Award</t>
  </si>
  <si>
    <t>Nestle Chef Award</t>
  </si>
  <si>
    <t>Trader Corp Award</t>
  </si>
  <si>
    <t>Fran Briscole Award</t>
  </si>
  <si>
    <t>Premier's Award - Rahul Singh</t>
  </si>
  <si>
    <t>Creative &amp; Performing Arts Award</t>
  </si>
  <si>
    <t>Pharmacy Technician Program Award</t>
  </si>
  <si>
    <t>MHPM Project Managers</t>
  </si>
  <si>
    <t>Career Centre</t>
  </si>
  <si>
    <t>James Appel Award</t>
  </si>
  <si>
    <t>SAT Student Support</t>
  </si>
  <si>
    <t>Health Sciences Student Support</t>
  </si>
  <si>
    <t>HRT Student Support</t>
  </si>
  <si>
    <t>LAS Student Support</t>
  </si>
  <si>
    <t>Media Studies Student Support</t>
  </si>
  <si>
    <t>Social &amp; Community Student Support</t>
  </si>
  <si>
    <t>Business School Student Support</t>
  </si>
  <si>
    <t>SCPA Student Support</t>
  </si>
  <si>
    <t>LAS English Award</t>
  </si>
  <si>
    <t>LAS Liberal Studies Award</t>
  </si>
  <si>
    <t>LAS English Language Centre Award</t>
  </si>
  <si>
    <t>Premier's Award - Lee Renshaw</t>
  </si>
  <si>
    <t>Jean Augustine Award</t>
  </si>
  <si>
    <t>Orangeville- Student Support</t>
  </si>
  <si>
    <t>Jamie Simmons Award</t>
  </si>
  <si>
    <t>Industrial Design Awards &amp; Scholars</t>
  </si>
  <si>
    <t>Interior Design Awards &amp; Scholarshi</t>
  </si>
  <si>
    <t>Landscape Technology Awards &amp; Schol</t>
  </si>
  <si>
    <t>Radio Broadcasting Awards &amp; Scholar</t>
  </si>
  <si>
    <t>Blossom Award</t>
  </si>
  <si>
    <t>Premiers Award- Peter v Stralen</t>
  </si>
  <si>
    <t>Misc Year End Transfers</t>
  </si>
  <si>
    <t>Frances Thompson</t>
  </si>
  <si>
    <t>Nature Interpreter</t>
  </si>
  <si>
    <t>TD Friends</t>
  </si>
  <si>
    <t>Child Nature Camp</t>
  </si>
  <si>
    <t>AM740 Develop Cdn Talent</t>
  </si>
  <si>
    <t>Duschinsky Event</t>
  </si>
  <si>
    <t>SAT Initiatives</t>
  </si>
  <si>
    <t>Health Sciences Initiatives</t>
  </si>
  <si>
    <t>HRT Initiatives</t>
  </si>
  <si>
    <t>LAS Initiatives</t>
  </si>
  <si>
    <t>Media Studies Initiatives</t>
  </si>
  <si>
    <t>Social &amp; Community Initiatives</t>
  </si>
  <si>
    <t>Business School Initiatives</t>
  </si>
  <si>
    <t>SCPA Initiatives</t>
  </si>
  <si>
    <t>Music Programs Initiatives</t>
  </si>
  <si>
    <t>TJX Winners Canada Initiatives</t>
  </si>
  <si>
    <t>International Center- Initiatives</t>
  </si>
  <si>
    <t>W. Garfield Weston Foundation-CSSP</t>
  </si>
  <si>
    <t>L Space Gallery Initiatives</t>
  </si>
  <si>
    <t>Community Music/Youth Jazz CA</t>
  </si>
  <si>
    <t>Retail Operations</t>
  </si>
  <si>
    <t>Food Services</t>
  </si>
  <si>
    <t>Student Residences</t>
  </si>
  <si>
    <t>Parking</t>
  </si>
  <si>
    <t>Child Care Centres</t>
  </si>
  <si>
    <t>Education and Training Solutions</t>
  </si>
  <si>
    <t>Central Ancillary Allocations</t>
  </si>
  <si>
    <t>Endow Nursing Students Bursary</t>
  </si>
  <si>
    <t>Endow Osler Scholarship</t>
  </si>
  <si>
    <t>Endow Volunteer Mgmt Scholarship</t>
  </si>
  <si>
    <t>Endow IGNITE Bursary</t>
  </si>
  <si>
    <t>Endow IGNITE Entrance Scholarship</t>
  </si>
  <si>
    <t>Endow Ningbo Scholarship</t>
  </si>
  <si>
    <t>Endow Jimei Scholarship</t>
  </si>
  <si>
    <t>Endow Tumilty Bursary</t>
  </si>
  <si>
    <t>Endow F&amp;D Dickson Memorial Foundati</t>
  </si>
  <si>
    <t>Endow Elaine Lo Scholarship</t>
  </si>
  <si>
    <t>Endow Avie Bennett Scholarship</t>
  </si>
  <si>
    <t>Endow John Mason Scholarship</t>
  </si>
  <si>
    <t>Endow Dan Andreae Scholarship</t>
  </si>
  <si>
    <t>Endow HR Services Scholarship</t>
  </si>
  <si>
    <t>Endow Eda Cucakovi Memo Scholarship</t>
  </si>
  <si>
    <t>Endow Joe Kertes Scholarship</t>
  </si>
  <si>
    <t>Endow Kira Payne Scholarship</t>
  </si>
  <si>
    <t>Endow Jean Augustine Scholarship</t>
  </si>
  <si>
    <t>Endow Peggy Eiler Scholarship</t>
  </si>
  <si>
    <t>Endow Pharmacy Tech Award</t>
  </si>
  <si>
    <t>Endow Anne Bender Award</t>
  </si>
  <si>
    <t>Endow Dr R Robinson Award</t>
  </si>
  <si>
    <t>Endow DCR Horne Award</t>
  </si>
  <si>
    <t>Endow R Jansen Award</t>
  </si>
  <si>
    <t>Endow J Filkin Award</t>
  </si>
  <si>
    <t>Endow J McConachie Award</t>
  </si>
  <si>
    <t>Endow Ed Rollins Award</t>
  </si>
  <si>
    <t>Endow Donald Barnard Award</t>
  </si>
  <si>
    <t>Endow Eija Parkaari Award</t>
  </si>
  <si>
    <t>Endow Don Sbrolla Award</t>
  </si>
  <si>
    <t>Endow Kathleen Higgins Award</t>
  </si>
  <si>
    <t>Endow James E Clark Award</t>
  </si>
  <si>
    <t>Endow Linda Saunders Award</t>
  </si>
  <si>
    <t>Endow John Adams Award</t>
  </si>
  <si>
    <t>Endow William Bovaird Award</t>
  </si>
  <si>
    <t>Endow John Szilock Award</t>
  </si>
  <si>
    <t>Endow Esther Fedele Award</t>
  </si>
  <si>
    <t>Endow Chris Morton Award</t>
  </si>
  <si>
    <t>Endow John Davies Award</t>
  </si>
  <si>
    <t>Endow Pete McGarvey Award</t>
  </si>
  <si>
    <t>Endow Humanitarian Award</t>
  </si>
  <si>
    <t>Endow Noranda Reunion Award</t>
  </si>
  <si>
    <t>Endow Yvonne McMorrough Award</t>
  </si>
  <si>
    <t>Endow AEC Faculty Award</t>
  </si>
  <si>
    <t>Endow Nancy Lawrie Award</t>
  </si>
  <si>
    <t>Endow Decastro Award</t>
  </si>
  <si>
    <t>Endow E G Pinder Award</t>
  </si>
  <si>
    <t>Endow Ohannessian Award</t>
  </si>
  <si>
    <t>Endow Arido Award</t>
  </si>
  <si>
    <t>Endow Minkoski Award</t>
  </si>
  <si>
    <t>Endow Elliot Memorial Award</t>
  </si>
  <si>
    <t>Endow Xerox Award</t>
  </si>
  <si>
    <t>Endow Dorothy Fuller Award</t>
  </si>
  <si>
    <t>Endow International Award</t>
  </si>
  <si>
    <t>Endow Fashion Award</t>
  </si>
  <si>
    <t>Endow Terry Skrien Award</t>
  </si>
  <si>
    <t>Endow Chamber of Commerce Award</t>
  </si>
  <si>
    <t>Endow Smart Serve HRT</t>
  </si>
  <si>
    <t>Endow CSA Award</t>
  </si>
  <si>
    <t>Endow Fashion Event Production Awrd</t>
  </si>
  <si>
    <t>Endow Lifelong Learning Award</t>
  </si>
  <si>
    <t>Endow Dean Award</t>
  </si>
  <si>
    <t>Endow Golf Management Award</t>
  </si>
  <si>
    <t>Endow Preston Manning Award</t>
  </si>
  <si>
    <t>Endow Prof J L Murray Award</t>
  </si>
  <si>
    <t>Endow Tex Noble Award</t>
  </si>
  <si>
    <t>Endow Eric Mundinger Award</t>
  </si>
  <si>
    <t>Endow Ningbo International Award</t>
  </si>
  <si>
    <t>Endow John Wallace Award</t>
  </si>
  <si>
    <t>Endow Hank Bedard Award</t>
  </si>
  <si>
    <t>Endow Maggie Trott Research Award</t>
  </si>
  <si>
    <t>Endow Paralegal Ecex Award</t>
  </si>
  <si>
    <t>Endow E-Business Excellence Award</t>
  </si>
  <si>
    <t>Endow International Dev Award</t>
  </si>
  <si>
    <t>Endow Eddie Sossin Award</t>
  </si>
  <si>
    <t>Endow Rosemary Brown Award</t>
  </si>
  <si>
    <t>Endow Team President Award</t>
  </si>
  <si>
    <t>Endow Mayor's Award</t>
  </si>
  <si>
    <t>Endow Business Leadership Award</t>
  </si>
  <si>
    <t>Endow Pinball Clemons Award</t>
  </si>
  <si>
    <t>Endow Bus Deg Acad Excel Award</t>
  </si>
  <si>
    <t>Endow Robert Langevin Award</t>
  </si>
  <si>
    <t>Endow D &amp; S Chruszcz Award</t>
  </si>
  <si>
    <t>Endow Learning Disability Award</t>
  </si>
  <si>
    <t>Endow Tom Greenhough</t>
  </si>
  <si>
    <t>Endow Frank Franklin Award</t>
  </si>
  <si>
    <t>Endow David Dodge Award</t>
  </si>
  <si>
    <t>Endow Paul McCabe Award</t>
  </si>
  <si>
    <t>Endow Frances Thompson Award</t>
  </si>
  <si>
    <t>Endow International Campus Life</t>
  </si>
  <si>
    <t>Endow International Achievement</t>
  </si>
  <si>
    <t>Endow C Photography</t>
  </si>
  <si>
    <t>Endow Scott Henshaw</t>
  </si>
  <si>
    <t>Endow Mike Peterson</t>
  </si>
  <si>
    <t>Endow John Fenton Award</t>
  </si>
  <si>
    <t>Endow International Development Ins</t>
  </si>
  <si>
    <t>Endow Fundraising &amp; Volunteer Mgmt</t>
  </si>
  <si>
    <t>Endow Coke Award</t>
  </si>
  <si>
    <t>Endow Board of Governors Award</t>
  </si>
  <si>
    <t>Endow Michael Ruscigno Award</t>
  </si>
  <si>
    <t>Endow Facilities Vendors Award</t>
  </si>
  <si>
    <t>Endow Laura Masella Memorial Award</t>
  </si>
  <si>
    <t>Endow MHPM Project Managers Award</t>
  </si>
  <si>
    <t>Endow Pat Fors Award</t>
  </si>
  <si>
    <t>Endow Kevin Allen Award</t>
  </si>
  <si>
    <t>Endow Follett Canada Award</t>
  </si>
  <si>
    <t>Endow Newad Award</t>
  </si>
  <si>
    <t>Endow Event Management Award</t>
  </si>
  <si>
    <t>Endow Thelma Fargher Award</t>
  </si>
  <si>
    <t>Endow Aboriginal Student  Award</t>
  </si>
  <si>
    <t>Endow OACETT Technology Award</t>
  </si>
  <si>
    <t>Endow OSOTF I General</t>
  </si>
  <si>
    <t>Endow OSOTF I Rea Family</t>
  </si>
  <si>
    <t>Endow OSOTF I Wigwamen</t>
  </si>
  <si>
    <t>Endow OSOTF I Bank of Montreal</t>
  </si>
  <si>
    <t>Endow OSOTF I Zidjian</t>
  </si>
  <si>
    <t>Endow OSOTF I Fan590</t>
  </si>
  <si>
    <t>Endow OSOTF I Follet</t>
  </si>
  <si>
    <t>Endow OSOTF I Newad</t>
  </si>
  <si>
    <t>Endow OSOTF I Metis Nation</t>
  </si>
  <si>
    <t>Endow OSOTF II General</t>
  </si>
  <si>
    <t>Endow OSOTF II Appel Family</t>
  </si>
  <si>
    <t>Endow OSOTF II Torys LLP</t>
  </si>
  <si>
    <t>Endow OSOTF II Borden Ladner</t>
  </si>
  <si>
    <t>Endow OSOTF II Hockle</t>
  </si>
  <si>
    <t>Endow OSOTF II SCPA</t>
  </si>
  <si>
    <t>Endow OSOTF II Business</t>
  </si>
  <si>
    <t>Endow OSOTF II MIT</t>
  </si>
  <si>
    <t>Endow OSOTF II LAS</t>
  </si>
  <si>
    <t>Endow OSOTF II SSCS</t>
  </si>
  <si>
    <t>Endow OSOTF II Joe Enekes Scholarsh</t>
  </si>
  <si>
    <t>Endow OSOTF II HRT</t>
  </si>
  <si>
    <t>Endow OSOTF II HS A Bender</t>
  </si>
  <si>
    <t>Endow OSOTF II CCE</t>
  </si>
  <si>
    <t>Endow OSOTF II Magloire</t>
  </si>
  <si>
    <t>Endow OSOTF II Board of Governors</t>
  </si>
  <si>
    <t>Endow OSOTF II Newad</t>
  </si>
  <si>
    <t>Endow OSOTF II Woodsworth</t>
  </si>
  <si>
    <t>Endow OSOTF II Linehan</t>
  </si>
  <si>
    <t>Endow OSOTF II Volunteer Mgmt</t>
  </si>
  <si>
    <t>Endow OTSS Retirees</t>
  </si>
  <si>
    <t>Endow OTSS General</t>
  </si>
  <si>
    <t>Endow OTSS Labatt</t>
  </si>
  <si>
    <t>Endow OTSS Fenton</t>
  </si>
  <si>
    <t>Endow OTSS SCPA</t>
  </si>
  <si>
    <t>Endow OTSS Business</t>
  </si>
  <si>
    <t>Endow OTSS MIT</t>
  </si>
  <si>
    <t>Endow OTSS LAS</t>
  </si>
  <si>
    <t>Endow OTSS SSCS</t>
  </si>
  <si>
    <t>Endow OTSS SAT</t>
  </si>
  <si>
    <t>Endow OTSS HRT</t>
  </si>
  <si>
    <t>Endow OTSS HS A Bender</t>
  </si>
  <si>
    <t>Endow OTSS CCE</t>
  </si>
  <si>
    <t>Endow OTSS Fund Volunteer Mgmt</t>
  </si>
  <si>
    <t>Endow OTSS Board of Governors</t>
  </si>
  <si>
    <t>Endow OTSS Newad</t>
  </si>
  <si>
    <t>Endow OTSS GMP Applewood</t>
  </si>
  <si>
    <t>Endow OTSS Second Chance</t>
  </si>
  <si>
    <t>Endow OTSS Appel Family</t>
  </si>
  <si>
    <t>Endow OTSS Torys LLP</t>
  </si>
  <si>
    <t>Endow OTSS Borden Ladner</t>
  </si>
  <si>
    <t>Endow OTSS J Handler</t>
  </si>
  <si>
    <t>Endow OTSS B Macfarlane</t>
  </si>
  <si>
    <t>Endow OTSS Robert Gordon</t>
  </si>
  <si>
    <t>Endow OTSS D Hamovitch</t>
  </si>
  <si>
    <t>Endow OTSS N Depoe</t>
  </si>
  <si>
    <t>Endow OTSS Gowling Lafleur</t>
  </si>
  <si>
    <t>Endow OTSS HSBC Bank</t>
  </si>
  <si>
    <t>Endow OTSS F and D Dickson</t>
  </si>
  <si>
    <t>Endow OTSS C M Kujus</t>
  </si>
  <si>
    <t>Endow OTSS David Dodge</t>
  </si>
  <si>
    <t>Endow OTSS Estate of C Rea</t>
  </si>
  <si>
    <t>Endow OTSS Kevin Mackle</t>
  </si>
  <si>
    <t>Endow OTSS GT Hotel Assoc</t>
  </si>
  <si>
    <t>Endow OTSS HRT Paul McCabe</t>
  </si>
  <si>
    <t>Endow OTSS Bruce McKinnon</t>
  </si>
  <si>
    <t>Endow OTSS Coke</t>
  </si>
  <si>
    <t>Endow OTSS Mambella</t>
  </si>
  <si>
    <t>Endow OTSS Johnson</t>
  </si>
  <si>
    <t>Endow OTSS Jayme Kelly</t>
  </si>
  <si>
    <t>Endow OTSS David Appel</t>
  </si>
  <si>
    <t>Endow OTSS Sadia Butt</t>
  </si>
  <si>
    <t>Endow OTSS John Frederick Seli</t>
  </si>
  <si>
    <t>Endow OTSS Donna Rae Graham</t>
  </si>
  <si>
    <t>Endow OTSS Wragg Family</t>
  </si>
  <si>
    <t>Endow OTSS K Allen</t>
  </si>
  <si>
    <t>Endow OTSS Woodbine Comm</t>
  </si>
  <si>
    <t>Endow OTSS Sirius Satellite</t>
  </si>
  <si>
    <t>Endow OTSS K MacLean</t>
  </si>
  <si>
    <t>Endow OTSS Henry's</t>
  </si>
  <si>
    <t>Endow OTSS Pharmacy Technician</t>
  </si>
  <si>
    <t>Endow OTSS F Thompson</t>
  </si>
  <si>
    <t>Endow OTSS Cr Photography</t>
  </si>
  <si>
    <t>Endow OTSS Laura Masella</t>
  </si>
  <si>
    <t>Endow OTSS Rogers Fan 590</t>
  </si>
  <si>
    <t>Endow OTSS Rogers 680 News</t>
  </si>
  <si>
    <t>Endow OTSS Guarant Funeral Deposit</t>
  </si>
  <si>
    <t>Endow OTSS Dundeewealth</t>
  </si>
  <si>
    <t>Endow OTSS Athletics</t>
  </si>
  <si>
    <t>Endow OTSS Proud FM</t>
  </si>
  <si>
    <t>Endow OTSS Gen Contractor Assoc TCA</t>
  </si>
  <si>
    <t>Endow OTSS RONA</t>
  </si>
  <si>
    <t>Endow OTSS C Grewal</t>
  </si>
  <si>
    <t>Endow OTSS Xerox Canada</t>
  </si>
  <si>
    <t>Endow OTSS Theatre SC</t>
  </si>
  <si>
    <t>Endow OTSS R Keating</t>
  </si>
  <si>
    <t>Endow OTSS E Amaro</t>
  </si>
  <si>
    <t>Endow OTSS Alumni Scholarship</t>
  </si>
  <si>
    <t>Endow OTSS P Fors Scholarship</t>
  </si>
  <si>
    <t>Endow OTSS D Bell</t>
  </si>
  <si>
    <t>Endow OTSS Elaine Lo</t>
  </si>
  <si>
    <t>Endow OTSS IGNITE Leadership</t>
  </si>
  <si>
    <t>Endow OTSS Lifford Wines</t>
  </si>
  <si>
    <t>Endow OTSS JVC</t>
  </si>
  <si>
    <t>Endow OTSS Facilities Vendors</t>
  </si>
  <si>
    <t>Endow OTSS Metis Foundation</t>
  </si>
  <si>
    <t>Endow OTSS Phil Sheridan</t>
  </si>
  <si>
    <t>Endow OTSS Richard Boustead</t>
  </si>
  <si>
    <t>Endow OTSS CFUW Etobicoke</t>
  </si>
  <si>
    <t>Endow OTSS James Appel Scholarship</t>
  </si>
  <si>
    <t>Endow OTSS George Ferguson Scholars</t>
  </si>
  <si>
    <t>Endow OTSS Leo Smits Scholarship</t>
  </si>
  <si>
    <t>Endow OTSS Michael Ruscigno Scholar</t>
  </si>
  <si>
    <t>Endow OTSS David Williams Scholarsh</t>
  </si>
  <si>
    <t>Endow OTSS Ohannessian &amp; Bickley Sc</t>
  </si>
  <si>
    <t>Endow OTSS Viner Family Scholarship</t>
  </si>
  <si>
    <t>Endow OTSS Jack David Scholarship</t>
  </si>
  <si>
    <t>Endow OTSS Cardiac Health Foundatio</t>
  </si>
  <si>
    <t>Endow OTSS Interior Decor Resources</t>
  </si>
  <si>
    <t>Endow OTSS Robert Hull</t>
  </si>
  <si>
    <t>Endow OTSS Duke Ellington Society</t>
  </si>
  <si>
    <t>Endow OTSS Children's Aid Foundatio</t>
  </si>
  <si>
    <t>Endow OTSS MHPM Project Managers</t>
  </si>
  <si>
    <t>Endow OTSS OACETT</t>
  </si>
  <si>
    <t>Endow Frances Thompson</t>
  </si>
  <si>
    <t>Endow Arboretum</t>
  </si>
  <si>
    <t>General IGNITE Operating</t>
  </si>
  <si>
    <t>IT Data Centre North</t>
  </si>
  <si>
    <t>Unified Communications System</t>
  </si>
  <si>
    <t>Welcome Centre - Lakeshore</t>
  </si>
  <si>
    <t>Athletics Centre - Lakeshore</t>
  </si>
  <si>
    <t>Building G - Lakeshore</t>
  </si>
  <si>
    <t>LRC Bldg-Additional Work</t>
  </si>
  <si>
    <t>HRMS project</t>
  </si>
  <si>
    <t>North Campus Backfill</t>
  </si>
  <si>
    <t>LRT Project</t>
  </si>
  <si>
    <t>CIP 150_LKSH Commons Improvement</t>
  </si>
  <si>
    <t>Centre for Technology &amp;  Innovation</t>
  </si>
  <si>
    <t>Integrated Energy Master Plan Ph1</t>
  </si>
  <si>
    <t>Parking Structure - North</t>
  </si>
  <si>
    <t>G-H AV Upgrade</t>
  </si>
  <si>
    <t>G-H Classroom Renovation GH302&amp;303</t>
  </si>
  <si>
    <t>G-H Multi Screen Display</t>
  </si>
  <si>
    <t>Investment in Capital Assets-Humber</t>
  </si>
  <si>
    <t>Invest in Cap Assets-Guelph-Humber</t>
  </si>
  <si>
    <t>BANK</t>
  </si>
  <si>
    <t>Bank Fund-Canadian Funds</t>
  </si>
  <si>
    <t>Org Code</t>
  </si>
  <si>
    <t>Org Name</t>
  </si>
  <si>
    <t>President Office</t>
  </si>
  <si>
    <t>League for Innovation</t>
  </si>
  <si>
    <t>Board of Governors</t>
  </si>
  <si>
    <t>Lecture Series</t>
  </si>
  <si>
    <t>Polytechnics Annual Conference</t>
  </si>
  <si>
    <t>Children Christmas Party</t>
  </si>
  <si>
    <t>Principal Lakeshore Admin</t>
  </si>
  <si>
    <t>Principal Lakeshore Events</t>
  </si>
  <si>
    <t>Principal LK Interpretive Centre</t>
  </si>
  <si>
    <t>SVP Academic</t>
  </si>
  <si>
    <t>Skills Canada</t>
  </si>
  <si>
    <t>Academic Council</t>
  </si>
  <si>
    <t>Student Feed Back</t>
  </si>
  <si>
    <t>World Business Forum</t>
  </si>
  <si>
    <t>AOC Retreat</t>
  </si>
  <si>
    <t>Bold Ideas Lectures</t>
  </si>
  <si>
    <t>Essential Skills</t>
  </si>
  <si>
    <t>College Wide CE</t>
  </si>
  <si>
    <t>Assoc VP Teaching &amp; Learning</t>
  </si>
  <si>
    <t>Humber Press</t>
  </si>
  <si>
    <t>Creative Productions</t>
  </si>
  <si>
    <t>Scholarships Of Teach &amp; Learning</t>
  </si>
  <si>
    <t>Digital Curriculum</t>
  </si>
  <si>
    <t>Centre for Teaching and Learning</t>
  </si>
  <si>
    <t>Graphics</t>
  </si>
  <si>
    <t>External Partners</t>
  </si>
  <si>
    <t>E-Learning</t>
  </si>
  <si>
    <t>Director Applied Tech</t>
  </si>
  <si>
    <t>Applied Tech CE FF</t>
  </si>
  <si>
    <t>Applied Tech CE NF</t>
  </si>
  <si>
    <t>Workforce Development</t>
  </si>
  <si>
    <t>Computer Engineering Technology</t>
  </si>
  <si>
    <t>Electronics</t>
  </si>
  <si>
    <t>Electro Mechanical</t>
  </si>
  <si>
    <t>Electrical Control Systems</t>
  </si>
  <si>
    <t>Mech-Ind</t>
  </si>
  <si>
    <t>Wireless-CST</t>
  </si>
  <si>
    <t>Electronics Eng. TN</t>
  </si>
  <si>
    <t>Electro-Mechanical Eng. TN</t>
  </si>
  <si>
    <t>ElectrIcal TN-Control System</t>
  </si>
  <si>
    <t>Mechanical Engineering TN</t>
  </si>
  <si>
    <t>Computer &amp; Network Sup Tech</t>
  </si>
  <si>
    <t>Civil-Survey</t>
  </si>
  <si>
    <t>Architecture</t>
  </si>
  <si>
    <t>Industrial Design Degree</t>
  </si>
  <si>
    <t>Interior Design Degree</t>
  </si>
  <si>
    <t>Design Foundation</t>
  </si>
  <si>
    <t>Interior Decorating</t>
  </si>
  <si>
    <t>Project Management Competency</t>
  </si>
  <si>
    <t>Supply Chain Management</t>
  </si>
  <si>
    <t>Sustainable Energy Tech</t>
  </si>
  <si>
    <t>Landscape Tech</t>
  </si>
  <si>
    <t>Aborist Apprentice</t>
  </si>
  <si>
    <t>CSU-Arborist</t>
  </si>
  <si>
    <t>Boiler Maker Apprentice</t>
  </si>
  <si>
    <t>Electrical Apprentice</t>
  </si>
  <si>
    <t>Building Maintenance Apprentice</t>
  </si>
  <si>
    <t>Horticulture Apprentice</t>
  </si>
  <si>
    <t>Plumber Apprentice</t>
  </si>
  <si>
    <t>SAC Apprentice-Director</t>
  </si>
  <si>
    <t>AC and Refrigeration Technician</t>
  </si>
  <si>
    <t>Heating, Refrigeration &amp; AC Tech</t>
  </si>
  <si>
    <t>Home Renovation</t>
  </si>
  <si>
    <t>Cabinet</t>
  </si>
  <si>
    <t>Network Cabling Apprenticeship</t>
  </si>
  <si>
    <t>AEF Apprenticeship-SAT</t>
  </si>
  <si>
    <t>Electrical Techniques</t>
  </si>
  <si>
    <t>Plumbing Techniques</t>
  </si>
  <si>
    <t>Millwright Techniques</t>
  </si>
  <si>
    <t>Welding Techniques</t>
  </si>
  <si>
    <t>Industrial Woodwork TN</t>
  </si>
  <si>
    <t>Dual Credit</t>
  </si>
  <si>
    <t>Dean-Media Studies</t>
  </si>
  <si>
    <t>Guelph-Humber</t>
  </si>
  <si>
    <t>Cent for Multiplatform storytelling</t>
  </si>
  <si>
    <t>Internal Publications</t>
  </si>
  <si>
    <t>Radio Broadcasting</t>
  </si>
  <si>
    <t>Journalism</t>
  </si>
  <si>
    <t>Film and TV</t>
  </si>
  <si>
    <t>Transmedia Fellowship</t>
  </si>
  <si>
    <t>Bachelor of Digital Communications</t>
  </si>
  <si>
    <t>Broadcast TV-Video</t>
  </si>
  <si>
    <t>Film and Media Degree</t>
  </si>
  <si>
    <t>Radio Broadcasting-Post Grad</t>
  </si>
  <si>
    <t>Journalism-Accelerated</t>
  </si>
  <si>
    <t>Bachelor of Journalism</t>
  </si>
  <si>
    <t>Post Production</t>
  </si>
  <si>
    <t>MultiPlatform Storytelling PG</t>
  </si>
  <si>
    <t>Journalism PG</t>
  </si>
  <si>
    <t>Photography</t>
  </si>
  <si>
    <t>Multimedia Program</t>
  </si>
  <si>
    <t>Computer Programming</t>
  </si>
  <si>
    <t>Art Foundation</t>
  </si>
  <si>
    <t>3D Animation</t>
  </si>
  <si>
    <t>Visual-Digital Arts</t>
  </si>
  <si>
    <t>Game Programming</t>
  </si>
  <si>
    <t>Info Tech Solutions</t>
  </si>
  <si>
    <t>Enterprise Software Development</t>
  </si>
  <si>
    <t>.Net Developer</t>
  </si>
  <si>
    <t>Web Design &amp; Interactive Media</t>
  </si>
  <si>
    <t>User Experience Design</t>
  </si>
  <si>
    <t>Package Design</t>
  </si>
  <si>
    <t>Graphic Design</t>
  </si>
  <si>
    <t>Advertising Account Management</t>
  </si>
  <si>
    <t>Media Foundation Program</t>
  </si>
  <si>
    <t>Media Communications</t>
  </si>
  <si>
    <t>Web Development</t>
  </si>
  <si>
    <t>Public Relations</t>
  </si>
  <si>
    <t>Advertising and Graphics</t>
  </si>
  <si>
    <t>Fundraising Program</t>
  </si>
  <si>
    <t>Advertising Copywriting</t>
  </si>
  <si>
    <t>Bachelor of Creative Advertising</t>
  </si>
  <si>
    <t>Ad Centre-Lakeshore</t>
  </si>
  <si>
    <t>Bachelor of Public Relations</t>
  </si>
  <si>
    <t>Advertising&amp;Marketing Communication</t>
  </si>
  <si>
    <t>Public Relations Grad Cert</t>
  </si>
  <si>
    <t>Digital Imaging Training Centre</t>
  </si>
  <si>
    <t>Media Studies CE FF</t>
  </si>
  <si>
    <t>Media Studies CE NF</t>
  </si>
  <si>
    <t>Dean Liberal Arts</t>
  </si>
  <si>
    <t>Guelph-Humber LAS</t>
  </si>
  <si>
    <t>Department of English</t>
  </si>
  <si>
    <t>Humber Literary Review</t>
  </si>
  <si>
    <t>Professional Writing&amp;Communication</t>
  </si>
  <si>
    <t>Liberal Studies</t>
  </si>
  <si>
    <t>Connecting GTA Teachers</t>
  </si>
  <si>
    <t>Regional Planning Team/Forum</t>
  </si>
  <si>
    <t>CGTAT 01 C</t>
  </si>
  <si>
    <t>CGTAT 01 SB</t>
  </si>
  <si>
    <t>CGTAT 02 C</t>
  </si>
  <si>
    <t>CGTAT 02 SB</t>
  </si>
  <si>
    <t>CGTAT 03 C</t>
  </si>
  <si>
    <t>CGTAT 03 SB</t>
  </si>
  <si>
    <t>CGTAT 04 C</t>
  </si>
  <si>
    <t>CGTAT 04 SB</t>
  </si>
  <si>
    <t>CGTAT 05 C</t>
  </si>
  <si>
    <t>CGTAT 05 SB</t>
  </si>
  <si>
    <t>CGTAT 06 C</t>
  </si>
  <si>
    <t>CGTAT 06 SB</t>
  </si>
  <si>
    <t>CGTAT 07 C</t>
  </si>
  <si>
    <t>CGTAT 07 SB</t>
  </si>
  <si>
    <t>CGTAT 08 C</t>
  </si>
  <si>
    <t>CGTAT 08 SB</t>
  </si>
  <si>
    <t>CGTAT 09C</t>
  </si>
  <si>
    <t>CGTAT 09 SB</t>
  </si>
  <si>
    <t>CGTAT 10 C</t>
  </si>
  <si>
    <t>CGTAT 10 SB</t>
  </si>
  <si>
    <t>CGTAT 11 C</t>
  </si>
  <si>
    <t>CGTAT 11 SB</t>
  </si>
  <si>
    <t>CGTAT 12 C</t>
  </si>
  <si>
    <t>CGTAT 12 SB</t>
  </si>
  <si>
    <t>CGTAT 13 C</t>
  </si>
  <si>
    <t>CGTAT 13 SB</t>
  </si>
  <si>
    <t>CGTAT 14 C</t>
  </si>
  <si>
    <t>CGTAT 14 SB</t>
  </si>
  <si>
    <t>CGTAT 15 C</t>
  </si>
  <si>
    <t>CGTAT 15 SB</t>
  </si>
  <si>
    <t>CGTAT 16 C</t>
  </si>
  <si>
    <t>CGTAT 16 SB</t>
  </si>
  <si>
    <t>CGTAT 17 C</t>
  </si>
  <si>
    <t>CGTAT 17 SB</t>
  </si>
  <si>
    <t>CGTAT 18 C</t>
  </si>
  <si>
    <t>CGTAT 18 SB</t>
  </si>
  <si>
    <t>CGTAT 19 C</t>
  </si>
  <si>
    <t>CGTAT 19 SB</t>
  </si>
  <si>
    <t>CGTAT 21 C</t>
  </si>
  <si>
    <t>CGTAT 21 SB</t>
  </si>
  <si>
    <t>CGTAT 22 C</t>
  </si>
  <si>
    <t>CGTAT 22 SB</t>
  </si>
  <si>
    <t>CGTAT 23 C</t>
  </si>
  <si>
    <t>CGTAT 23 SB</t>
  </si>
  <si>
    <t>CGTAT 24 C</t>
  </si>
  <si>
    <t>CGTAT 24 SB</t>
  </si>
  <si>
    <t>CGTAT 25 C</t>
  </si>
  <si>
    <t>CGTAT 25 SB</t>
  </si>
  <si>
    <t>CGTAT 26 C</t>
  </si>
  <si>
    <t>CGTAT 26 SB</t>
  </si>
  <si>
    <t>CGTAT 27 C</t>
  </si>
  <si>
    <t>CGTAT 27 SB</t>
  </si>
  <si>
    <t>CGTAT 28 C</t>
  </si>
  <si>
    <t>CGTAT 28 SB</t>
  </si>
  <si>
    <t>CGTAT 29 C</t>
  </si>
  <si>
    <t>CGTAT 29 SB</t>
  </si>
  <si>
    <t>CGTAT 30 C</t>
  </si>
  <si>
    <t>CGTAT 30 SB</t>
  </si>
  <si>
    <t>CGTAT 31 C</t>
  </si>
  <si>
    <t>CGTAT 31 SB</t>
  </si>
  <si>
    <t>CGTAT 32 C</t>
  </si>
  <si>
    <t>CGTAT 32 SB</t>
  </si>
  <si>
    <t>CGTAT 33 C</t>
  </si>
  <si>
    <t>CGTAT 33 SB</t>
  </si>
  <si>
    <t>CGTAT 34 C</t>
  </si>
  <si>
    <t>CGTAT 34 SB</t>
  </si>
  <si>
    <t>CGTAT 35 C</t>
  </si>
  <si>
    <t>CGTAT 35 SB</t>
  </si>
  <si>
    <t>CGTAT 36 C</t>
  </si>
  <si>
    <t>CGTAT 36 SB</t>
  </si>
  <si>
    <t>CGTAT 37 C</t>
  </si>
  <si>
    <t>CGTAT 37 SB</t>
  </si>
  <si>
    <t>CGTAT 38 C</t>
  </si>
  <si>
    <t>CGTAT 38 SB</t>
  </si>
  <si>
    <t>CGTAT 39 C</t>
  </si>
  <si>
    <t>CGTAT 39 SB</t>
  </si>
  <si>
    <t>CGTAT 40 C</t>
  </si>
  <si>
    <t>CGTAT 40 SB</t>
  </si>
  <si>
    <t>CGTAT 41 C</t>
  </si>
  <si>
    <t>CGTAT 41 SB</t>
  </si>
  <si>
    <t>CGTAT 42 C</t>
  </si>
  <si>
    <t>CGTAT 42 SB</t>
  </si>
  <si>
    <t>CGTAT 43 C</t>
  </si>
  <si>
    <t>CGTAT 43 SB</t>
  </si>
  <si>
    <t>CGTAT 44 C</t>
  </si>
  <si>
    <t>CGTAT 44 SB</t>
  </si>
  <si>
    <t>CGTAT 45 C</t>
  </si>
  <si>
    <t>CGTAT 45 SB</t>
  </si>
  <si>
    <t>CGTAT 46 C</t>
  </si>
  <si>
    <t>CGTAT 46 SB</t>
  </si>
  <si>
    <t>CGTAT 47 C</t>
  </si>
  <si>
    <t>CGTAT 47 SB</t>
  </si>
  <si>
    <t>CGTAT 48 C</t>
  </si>
  <si>
    <t>CGTAT 48 SB</t>
  </si>
  <si>
    <t>CGTAT 20 C</t>
  </si>
  <si>
    <t>CGTAT 20 SB</t>
  </si>
  <si>
    <t>CGTAT 49 C</t>
  </si>
  <si>
    <t>CGTAT 49 SB</t>
  </si>
  <si>
    <t>CGTAT 50 C</t>
  </si>
  <si>
    <t>CGTAT 50 SB</t>
  </si>
  <si>
    <t>CGTAT 12B C</t>
  </si>
  <si>
    <t>CGTAT 12B SB</t>
  </si>
  <si>
    <t>CGTAT A 41</t>
  </si>
  <si>
    <t>CGTAT A 42</t>
  </si>
  <si>
    <t>CGTAT 52 C</t>
  </si>
  <si>
    <t>CGTAT 52 SB</t>
  </si>
  <si>
    <t>CGTAT 54 C</t>
  </si>
  <si>
    <t>CGTAT 54 SB</t>
  </si>
  <si>
    <t>CGTAT 55 C</t>
  </si>
  <si>
    <t>CGTAT 55 SB</t>
  </si>
  <si>
    <t>CGTAT 56 C</t>
  </si>
  <si>
    <t>CGTAT 56 SB</t>
  </si>
  <si>
    <t>CGTAT 57 C</t>
  </si>
  <si>
    <t>CGTAT 57 SB</t>
  </si>
  <si>
    <t>CGTAT 58 C</t>
  </si>
  <si>
    <t>CGTAT 58 SB</t>
  </si>
  <si>
    <t>CGTAT 59 C</t>
  </si>
  <si>
    <t>CGTAT 59 SB</t>
  </si>
  <si>
    <t>CGTAT 60 C</t>
  </si>
  <si>
    <t>CGTAT 60 SB</t>
  </si>
  <si>
    <t>CGTAT 44B C</t>
  </si>
  <si>
    <t>CGTAT 44B SB</t>
  </si>
  <si>
    <t>CGTAT 61 C</t>
  </si>
  <si>
    <t>CGTAT 61 SB</t>
  </si>
  <si>
    <t>CGTAT 62 C</t>
  </si>
  <si>
    <t>CGTAT 62 SB</t>
  </si>
  <si>
    <t>CGTAT 63 C</t>
  </si>
  <si>
    <t>CGTAT 63 SB</t>
  </si>
  <si>
    <t>CGTAT A 01</t>
  </si>
  <si>
    <t>CGTAT A 02</t>
  </si>
  <si>
    <t>CGTAT A 03</t>
  </si>
  <si>
    <t>CGTAT A 04</t>
  </si>
  <si>
    <t>CGTAT A 0</t>
  </si>
  <si>
    <t>CGTAT A 06</t>
  </si>
  <si>
    <t>CGTAT A 07</t>
  </si>
  <si>
    <t>CGTAT A 08</t>
  </si>
  <si>
    <t>CGTAT A 09</t>
  </si>
  <si>
    <t>CGTAT A 10</t>
  </si>
  <si>
    <t>CGTAT A 46</t>
  </si>
  <si>
    <t>CGTAT A 48</t>
  </si>
  <si>
    <t>CGTAT A 13</t>
  </si>
  <si>
    <t>CGTAT A 14</t>
  </si>
  <si>
    <t>CGTAT A 98</t>
  </si>
  <si>
    <t>CGTAT A 16</t>
  </si>
  <si>
    <t>CGTAT A 17</t>
  </si>
  <si>
    <t>CGTAT A 18</t>
  </si>
  <si>
    <t>CGTAT A 19</t>
  </si>
  <si>
    <t>CGTAT A 20</t>
  </si>
  <si>
    <t>CGTAT A 99</t>
  </si>
  <si>
    <t>CGTAT A 22</t>
  </si>
  <si>
    <t>CGTAT 68 C</t>
  </si>
  <si>
    <t>CGTAT A 24</t>
  </si>
  <si>
    <t>CGTAT A 25</t>
  </si>
  <si>
    <t>CGTAT A 26</t>
  </si>
  <si>
    <t>CGTAT A 27</t>
  </si>
  <si>
    <t>CGTAT 68 SB</t>
  </si>
  <si>
    <t>CGTAT A 29</t>
  </si>
  <si>
    <t>CGTAT A 30</t>
  </si>
  <si>
    <t>CGTAT A 12</t>
  </si>
  <si>
    <t>CGTAT A 32</t>
  </si>
  <si>
    <t>CGTAT A 33</t>
  </si>
  <si>
    <t>CGTAT A 34</t>
  </si>
  <si>
    <t>CGTAT A 35</t>
  </si>
  <si>
    <t>CGTAT A 36</t>
  </si>
  <si>
    <t>CGTAT A 37</t>
  </si>
  <si>
    <t>CGTAT A 38</t>
  </si>
  <si>
    <t>CGTAT A 39</t>
  </si>
  <si>
    <t>CGTAT A 40</t>
  </si>
  <si>
    <t>CGTAT A 50</t>
  </si>
  <si>
    <t>CGTAT 40B C</t>
  </si>
  <si>
    <t>CGTAT 40B SB</t>
  </si>
  <si>
    <t>CGTAT 34B C</t>
  </si>
  <si>
    <t>CGTAT 34B SB</t>
  </si>
  <si>
    <t>CGTAT 11B C</t>
  </si>
  <si>
    <t>CGTAT 11B SB</t>
  </si>
  <si>
    <t>CGTAT 64 C</t>
  </si>
  <si>
    <t>CGTAT 64 SB</t>
  </si>
  <si>
    <t>CGTAT 65 C</t>
  </si>
  <si>
    <t>CGTAT 65 SB</t>
  </si>
  <si>
    <t>CGTAT A 52</t>
  </si>
  <si>
    <t>CGTAT 66 C</t>
  </si>
  <si>
    <t>CGTAT 66 SB</t>
  </si>
  <si>
    <t>CGTAT 67 C</t>
  </si>
  <si>
    <t>CGTAT 67 SB</t>
  </si>
  <si>
    <t>CGTAT 92 C</t>
  </si>
  <si>
    <t>CGTAT 92 SB</t>
  </si>
  <si>
    <t>CGTAT 94 C</t>
  </si>
  <si>
    <t>CGTAT 94 SB</t>
  </si>
  <si>
    <t>CGTAT 95 C</t>
  </si>
  <si>
    <t>CGTAT 95 SB</t>
  </si>
  <si>
    <t>CGTAT 97 C</t>
  </si>
  <si>
    <t>CGTAT 97 SB</t>
  </si>
  <si>
    <t>CGTAT 99 C</t>
  </si>
  <si>
    <t>CGTAT 99 SB</t>
  </si>
  <si>
    <t>CGTAT 44C C</t>
  </si>
  <si>
    <t>CGTAT 44C SB</t>
  </si>
  <si>
    <t>CGTAT 73 C</t>
  </si>
  <si>
    <t>CGTAT 73 SB</t>
  </si>
  <si>
    <t>CGTAT 69 C</t>
  </si>
  <si>
    <t>CGTAT 69 SB</t>
  </si>
  <si>
    <t>CGTAT 38B C</t>
  </si>
  <si>
    <t>CGTAT 38B SB</t>
  </si>
  <si>
    <t>CGTAT 72C</t>
  </si>
  <si>
    <t>CGTAT 72 SB</t>
  </si>
  <si>
    <t>CGTAT 74 C</t>
  </si>
  <si>
    <t>CGTAT 74 SB</t>
  </si>
  <si>
    <t>CGTAT 75 C</t>
  </si>
  <si>
    <t>CGTAT 75 SB</t>
  </si>
  <si>
    <t>CGTAT A11</t>
  </si>
  <si>
    <t>CGTAT A60</t>
  </si>
  <si>
    <t>CGTAT A80</t>
  </si>
  <si>
    <t>CGTAT A 70</t>
  </si>
  <si>
    <t>CGTAT 70 C</t>
  </si>
  <si>
    <t>CGTAT 70 SB</t>
  </si>
  <si>
    <t>CGTAT 55B C</t>
  </si>
  <si>
    <t>CGTAT 55B sb</t>
  </si>
  <si>
    <t>CGTAT 96 c</t>
  </si>
  <si>
    <t>CGTAT 96 sb</t>
  </si>
  <si>
    <t>CGTAT 54C</t>
  </si>
  <si>
    <t>CGTAT 71 C</t>
  </si>
  <si>
    <t>CGTAT 71 SB</t>
  </si>
  <si>
    <t>CGTAT 76 C</t>
  </si>
  <si>
    <t>CGTAT 76 SB</t>
  </si>
  <si>
    <t>CGTAT 88 C</t>
  </si>
  <si>
    <t>CGTAT 88 SB</t>
  </si>
  <si>
    <t>CGTAT 90 C</t>
  </si>
  <si>
    <t>CGTAT 90 SB</t>
  </si>
  <si>
    <t>CGTAT 91 C</t>
  </si>
  <si>
    <t>CGTAT 91 SB</t>
  </si>
  <si>
    <t>CGTAT 12C C</t>
  </si>
  <si>
    <t>CGTAT 12C SB</t>
  </si>
  <si>
    <t>CGTAT 19B C</t>
  </si>
  <si>
    <t>CGTAT 19B SB</t>
  </si>
  <si>
    <t>GAS College Transfer</t>
  </si>
  <si>
    <t>GAS-Health &amp; Science</t>
  </si>
  <si>
    <t>GAS Technology</t>
  </si>
  <si>
    <t>GAS Orangeville</t>
  </si>
  <si>
    <t>GAS Diploma</t>
  </si>
  <si>
    <t>Summer Language PT FF</t>
  </si>
  <si>
    <t>TESL Program</t>
  </si>
  <si>
    <t>English for Academic Purpose</t>
  </si>
  <si>
    <t>Humber-Shanxi ELC-Humber</t>
  </si>
  <si>
    <t>Humber-Shanxi ELC-Shanxi</t>
  </si>
  <si>
    <t>Liberal Arts PT FF</t>
  </si>
  <si>
    <t>Liberal Arts PT NF</t>
  </si>
  <si>
    <t>IELTS Test Centre</t>
  </si>
  <si>
    <t>Writing Centre</t>
  </si>
  <si>
    <t>Math Centre</t>
  </si>
  <si>
    <t>Academic Upgrade-Delivery</t>
  </si>
  <si>
    <t>Academic Upgrade-Admin</t>
  </si>
  <si>
    <t>Academic Upgrading Training Support</t>
  </si>
  <si>
    <t>Research Analysis (RAPP)</t>
  </si>
  <si>
    <t>Math Department</t>
  </si>
  <si>
    <t>Dean HRT</t>
  </si>
  <si>
    <t>HRT Internship</t>
  </si>
  <si>
    <t>Learning Support Services</t>
  </si>
  <si>
    <t>Catering-Event Management</t>
  </si>
  <si>
    <t>Culinary Uniforms</t>
  </si>
  <si>
    <t>Microskills Perdiem</t>
  </si>
  <si>
    <t>Kinesiology Degree (G-H)</t>
  </si>
  <si>
    <t>Kaohsiung-Taiwan</t>
  </si>
  <si>
    <t>Pre-Apprenticeship Cook</t>
  </si>
  <si>
    <t>Centre for Healthy Living</t>
  </si>
  <si>
    <t>Ctr-Exc. Culinary Arts &amp; Science</t>
  </si>
  <si>
    <t>Hosp-Rec-Tour CE FF</t>
  </si>
  <si>
    <t>Hosp-Rec-Tour CE NF</t>
  </si>
  <si>
    <t>Tourism-Hosp Mgmt - Event Planning</t>
  </si>
  <si>
    <t>Hospitality and Tourism Ops Mgmt</t>
  </si>
  <si>
    <t>Hospitality Management</t>
  </si>
  <si>
    <t>Food and Beverage Certificate</t>
  </si>
  <si>
    <t>Hotel &amp; Restaurant Serv Cert-Online</t>
  </si>
  <si>
    <t>Cooks Apprenticeship</t>
  </si>
  <si>
    <t>Chef Program</t>
  </si>
  <si>
    <t>Coop Cook Apprenticeship</t>
  </si>
  <si>
    <t>Culinary Management</t>
  </si>
  <si>
    <t>Culinary Competition</t>
  </si>
  <si>
    <t>Baking and Pastry Arts Management</t>
  </si>
  <si>
    <t>Culinary Skills</t>
  </si>
  <si>
    <t>Food and Nutrition Management</t>
  </si>
  <si>
    <t>Nutrition &amp; Healthy Lifestyle Promo</t>
  </si>
  <si>
    <t>Recreation and Leisure Services</t>
  </si>
  <si>
    <t>RECL 811 Outdoor Recreation</t>
  </si>
  <si>
    <t>RECL 502 Leadership</t>
  </si>
  <si>
    <t>Sport Management</t>
  </si>
  <si>
    <t>Sport Business Management</t>
  </si>
  <si>
    <t>Travel-Trip Planning</t>
  </si>
  <si>
    <t>Tourism Management - North</t>
  </si>
  <si>
    <t>Tourism Eco Adventure</t>
  </si>
  <si>
    <t>Tourism Management - Orangeville</t>
  </si>
  <si>
    <t>Grad Cert Exercise (ESLM)</t>
  </si>
  <si>
    <t>Fitness &amp; Health Promotion - North</t>
  </si>
  <si>
    <t>Fitness&amp;Health Promotion-Orangevill</t>
  </si>
  <si>
    <t>Wellness Coaching</t>
  </si>
  <si>
    <t>Massage Therapy</t>
  </si>
  <si>
    <t>Humber Room</t>
  </si>
  <si>
    <t>Purchasing and Receiving</t>
  </si>
  <si>
    <t>Gourmet Express</t>
  </si>
  <si>
    <t>Food Truck</t>
  </si>
  <si>
    <t>Dean Business</t>
  </si>
  <si>
    <t>Office Admin</t>
  </si>
  <si>
    <t>Accounting-2 year</t>
  </si>
  <si>
    <t xml:space="preserve">Accounting   </t>
  </si>
  <si>
    <t>Paralegal Education</t>
  </si>
  <si>
    <t>Law Clerk</t>
  </si>
  <si>
    <t>Paralegal GC</t>
  </si>
  <si>
    <t>Fashion Arts</t>
  </si>
  <si>
    <t xml:space="preserve">Marketing  </t>
  </si>
  <si>
    <t>Spa Management</t>
  </si>
  <si>
    <t>The Humber Spa Business School</t>
  </si>
  <si>
    <t>Cosmetic Management</t>
  </si>
  <si>
    <t>Business Admin-Lakeshore</t>
  </si>
  <si>
    <t>Business Admin-North</t>
  </si>
  <si>
    <t>Business Mgmt-Lakeshore</t>
  </si>
  <si>
    <t>Business Mgmt-North</t>
  </si>
  <si>
    <t>Marketing Management</t>
  </si>
  <si>
    <t>Business Mgmt-Financial Serv</t>
  </si>
  <si>
    <t>Human Resource Management</t>
  </si>
  <si>
    <t>International Development PG</t>
  </si>
  <si>
    <t>Public Administration</t>
  </si>
  <si>
    <t>Financial Planning</t>
  </si>
  <si>
    <t>International Marketing</t>
  </si>
  <si>
    <t>Global Business</t>
  </si>
  <si>
    <t>Event Management PG</t>
  </si>
  <si>
    <t>Fashion Management PG</t>
  </si>
  <si>
    <t>Advertising Media Management</t>
  </si>
  <si>
    <t>Business Mgmt-Entre Enterp Post Gra</t>
  </si>
  <si>
    <t>Insurance Management GC</t>
  </si>
  <si>
    <t>B.Comm- Digital Business Mgmt</t>
  </si>
  <si>
    <t>International Business Degree</t>
  </si>
  <si>
    <t>Tourism Management Degree</t>
  </si>
  <si>
    <t>Human Resource Degree</t>
  </si>
  <si>
    <t>Fashion Management Degree</t>
  </si>
  <si>
    <t>Bach of Commerce-Accounting Degree</t>
  </si>
  <si>
    <t>Bach of Commerce-Finance Degree</t>
  </si>
  <si>
    <t>Bach of Commerce-Marketing Degree</t>
  </si>
  <si>
    <t>Bach of Commerce-Supply Chain Mgmt</t>
  </si>
  <si>
    <t>Bach of Commerce-Management Studies</t>
  </si>
  <si>
    <t>Bach of Commerce-Health Care Mgmt</t>
  </si>
  <si>
    <t>ICHR Workshops</t>
  </si>
  <si>
    <t>Business CE FF</t>
  </si>
  <si>
    <t>Business CE NPS</t>
  </si>
  <si>
    <t>Lakeshore Business CE FF</t>
  </si>
  <si>
    <t>Accounting and Info Tech Program</t>
  </si>
  <si>
    <t>Ningbo-Business School</t>
  </si>
  <si>
    <t>Jimei-Business School</t>
  </si>
  <si>
    <t>Alt-Dispute Resolution PG</t>
  </si>
  <si>
    <t>Inter'l Development Degree</t>
  </si>
  <si>
    <t>Accounting Year 2_LS</t>
  </si>
  <si>
    <t>Fashion Management Institute</t>
  </si>
  <si>
    <t>Pro Golf Management</t>
  </si>
  <si>
    <t>The Golf Tournament</t>
  </si>
  <si>
    <t>Paralegal Degree</t>
  </si>
  <si>
    <t>International Orientation</t>
  </si>
  <si>
    <t>Employee Benefit Centre</t>
  </si>
  <si>
    <t>Dean Health Sciences</t>
  </si>
  <si>
    <t>Office of Experiential Learning</t>
  </si>
  <si>
    <t>Humber Child Care Unit</t>
  </si>
  <si>
    <t>Humber Development Centre</t>
  </si>
  <si>
    <t>Day Care Centre</t>
  </si>
  <si>
    <t>Special Day Care</t>
  </si>
  <si>
    <t>City Wide Training</t>
  </si>
  <si>
    <t>Guelph-Humber ECS</t>
  </si>
  <si>
    <t>ECE Orangeville</t>
  </si>
  <si>
    <t>Early Childhood Education</t>
  </si>
  <si>
    <t>ECE Special Needs</t>
  </si>
  <si>
    <t>CICE</t>
  </si>
  <si>
    <t>UNB-Humber Nursing Degree</t>
  </si>
  <si>
    <t>Funeral Services</t>
  </si>
  <si>
    <t>Practical Nursing</t>
  </si>
  <si>
    <t>Personal Support Worker</t>
  </si>
  <si>
    <t>Funeral Pre-Planner</t>
  </si>
  <si>
    <t>CE School of Health Sciences FF</t>
  </si>
  <si>
    <t>CE School of Health Sciences NF</t>
  </si>
  <si>
    <t>Clinical Research</t>
  </si>
  <si>
    <t>Regulatory Affairs</t>
  </si>
  <si>
    <t>OTA-PTA Therapist</t>
  </si>
  <si>
    <t>Paramedic</t>
  </si>
  <si>
    <t>Advance Care Paramedic</t>
  </si>
  <si>
    <t>Pharmacy Technician</t>
  </si>
  <si>
    <t>Emergency Telecom</t>
  </si>
  <si>
    <t>Bio Technolgy</t>
  </si>
  <si>
    <t>Traditional Chinese Medicine</t>
  </si>
  <si>
    <t>BachHSc Workplace Health &amp; Wellness</t>
  </si>
  <si>
    <t>Dean-Creative &amp; Performing Arts</t>
  </si>
  <si>
    <t>TV Writing &amp; Producing</t>
  </si>
  <si>
    <t>Music Degree</t>
  </si>
  <si>
    <t>Introduction to Music</t>
  </si>
  <si>
    <t>Child Music CE NF</t>
  </si>
  <si>
    <t>Theatre Performance</t>
  </si>
  <si>
    <t>Theatre Production Program</t>
  </si>
  <si>
    <t>Performing Arts CE FF</t>
  </si>
  <si>
    <t>Performing Arts CE NF</t>
  </si>
  <si>
    <t>Acting for Film and TV</t>
  </si>
  <si>
    <t>Creative Writing-Distance Ed</t>
  </si>
  <si>
    <t>Book Publishing</t>
  </si>
  <si>
    <t>Comedy Two Year</t>
  </si>
  <si>
    <t>Arts Administration &amp; Cultural Mgmt</t>
  </si>
  <si>
    <t>Music Business</t>
  </si>
  <si>
    <t>Music Composition</t>
  </si>
  <si>
    <t>Comedy Writing</t>
  </si>
  <si>
    <t>Dean SSCS</t>
  </si>
  <si>
    <t>SSCS CE FF</t>
  </si>
  <si>
    <t>SSCS CE NF</t>
  </si>
  <si>
    <t>TPS Project</t>
  </si>
  <si>
    <t>SSCS Service Learning</t>
  </si>
  <si>
    <t>Child Youth Worker</t>
  </si>
  <si>
    <t>Child and Youth Care Degree</t>
  </si>
  <si>
    <t>Child and Youth Worker - Accelerate</t>
  </si>
  <si>
    <t>Developmental Service Worker</t>
  </si>
  <si>
    <t>Develop Service Worker Apprentice</t>
  </si>
  <si>
    <t>Develop Service Worker- Accelerated</t>
  </si>
  <si>
    <t>Bachelor of Behavioural Science</t>
  </si>
  <si>
    <t>Social Service Worker</t>
  </si>
  <si>
    <t>Social Service Worker - Orangeville</t>
  </si>
  <si>
    <t>Addictions &amp; Mental Health-PG</t>
  </si>
  <si>
    <t>Firefighter</t>
  </si>
  <si>
    <t>BAA Criminal Justice</t>
  </si>
  <si>
    <t>Family and Community - GH</t>
  </si>
  <si>
    <t>Justice Studies - GH</t>
  </si>
  <si>
    <t>Police Foundations -L/S</t>
  </si>
  <si>
    <t>Police Foundations - Orangeville</t>
  </si>
  <si>
    <t>CSI</t>
  </si>
  <si>
    <t>Protection, Security, Investigation</t>
  </si>
  <si>
    <t>Nanjing</t>
  </si>
  <si>
    <t>Community and Justice Services</t>
  </si>
  <si>
    <t>Bridge Program</t>
  </si>
  <si>
    <t>Bachelor of Community Development</t>
  </si>
  <si>
    <t>Dean Research</t>
  </si>
  <si>
    <t>Internal Funded Project</t>
  </si>
  <si>
    <t>Cultivate</t>
  </si>
  <si>
    <t>Ignite</t>
  </si>
  <si>
    <t>COI - Health &amp; Wellness</t>
  </si>
  <si>
    <t>COI - Technology Innovation</t>
  </si>
  <si>
    <t>COI - Creative Business Innovation</t>
  </si>
  <si>
    <t>New Venture Seed Fund Program</t>
  </si>
  <si>
    <t>Centre for Entrepreneurship (CFE)</t>
  </si>
  <si>
    <t>LaunchPad Competition</t>
  </si>
  <si>
    <t>Assoc VP Office</t>
  </si>
  <si>
    <t>Arboretum Admin</t>
  </si>
  <si>
    <t>Centre Urban Ecology</t>
  </si>
  <si>
    <t>Arboretum Non-Core Activities</t>
  </si>
  <si>
    <t>Gallery/Curatorial</t>
  </si>
  <si>
    <t>Orangeville Campus</t>
  </si>
  <si>
    <t>Program Development</t>
  </si>
  <si>
    <t>Program Review</t>
  </si>
  <si>
    <t>Applied Degree Proposal</t>
  </si>
  <si>
    <t>401 West Mall</t>
  </si>
  <si>
    <t>Transport Training Centre Campus</t>
  </si>
  <si>
    <t>Association Condo Managers of Ont</t>
  </si>
  <si>
    <t>Canadian Payroll Association</t>
  </si>
  <si>
    <t>Plant Engineering Maint Assoc</t>
  </si>
  <si>
    <t>Associations Unit Overhead</t>
  </si>
  <si>
    <t>Law Clerk Certificate Program</t>
  </si>
  <si>
    <t>Technical Writing Certificate Prog</t>
  </si>
  <si>
    <t>Manufacture Leadership Certificate</t>
  </si>
  <si>
    <t>Property Management Certificate</t>
  </si>
  <si>
    <t>Supply Chain Management Certificate</t>
  </si>
  <si>
    <t>Strategic Supply Chain Management</t>
  </si>
  <si>
    <t>Leadership Development Series</t>
  </si>
  <si>
    <t>Ontario Building Code Program</t>
  </si>
  <si>
    <t>Asset Management Professional Cert</t>
  </si>
  <si>
    <t>Volunteer Management Leadership Cer</t>
  </si>
  <si>
    <t>E&amp;TS Holding</t>
  </si>
  <si>
    <t>Real Estate Council of Ontario-RECO</t>
  </si>
  <si>
    <t>Corporate Custom Training</t>
  </si>
  <si>
    <t>Motorcycle-Common</t>
  </si>
  <si>
    <t>Motorcycle-Etobicoke</t>
  </si>
  <si>
    <t>Motorcycle-Hershey</t>
  </si>
  <si>
    <t>Motorcycle-M2 Exit</t>
  </si>
  <si>
    <t>Motorcycle-Scooter</t>
  </si>
  <si>
    <t>Motorcycle-Maintenance</t>
  </si>
  <si>
    <t>Motorcycle-Ref-Pro</t>
  </si>
  <si>
    <t>Motorcycle-Custom</t>
  </si>
  <si>
    <t>CCE-Core</t>
  </si>
  <si>
    <t>Truck Unit Overheads Shared Costs</t>
  </si>
  <si>
    <t>Commercial Truck Driver A Program</t>
  </si>
  <si>
    <t>Commercial Truck Driver D Program</t>
  </si>
  <si>
    <t>Z Air Brake Endorsement Courses</t>
  </si>
  <si>
    <t>Women in Transportation</t>
  </si>
  <si>
    <t>Driving School Instructor Program</t>
  </si>
  <si>
    <t>Humber Sailing Club</t>
  </si>
  <si>
    <t>Sailing</t>
  </si>
  <si>
    <t>Humber Bay</t>
  </si>
  <si>
    <t>Research &amp; Planning</t>
  </si>
  <si>
    <t>KPI</t>
  </si>
  <si>
    <t>Financial Services &amp; Planning</t>
  </si>
  <si>
    <t>Purchasing Services</t>
  </si>
  <si>
    <t>Chief Information Officer</t>
  </si>
  <si>
    <t>Information Technology Capital</t>
  </si>
  <si>
    <t>ES 3.0</t>
  </si>
  <si>
    <t>ESS Director</t>
  </si>
  <si>
    <t>DB and Security Services</t>
  </si>
  <si>
    <t>Operations</t>
  </si>
  <si>
    <t>Enterprise Systems</t>
  </si>
  <si>
    <t>Technology Services</t>
  </si>
  <si>
    <t>Integrated Client Technology</t>
  </si>
  <si>
    <t>Infrastructure Technology</t>
  </si>
  <si>
    <t>Client Support</t>
  </si>
  <si>
    <t>Technology Support</t>
  </si>
  <si>
    <t>Telecommunications</t>
  </si>
  <si>
    <t>Director-Telecommunications</t>
  </si>
  <si>
    <t>IT Project Management</t>
  </si>
  <si>
    <t>Information Technolgoy Security</t>
  </si>
  <si>
    <t>ERP-Solutions Team</t>
  </si>
  <si>
    <t>ERP-Technical Team</t>
  </si>
  <si>
    <t>Enterprise Applications</t>
  </si>
  <si>
    <t>Senior Director - CDFM</t>
  </si>
  <si>
    <t>Capital Projects - IT costs</t>
  </si>
  <si>
    <t>Capital Work/Projects</t>
  </si>
  <si>
    <t>NORR Projects</t>
  </si>
  <si>
    <t>NORR – North J213 Computing Labs</t>
  </si>
  <si>
    <t>Moving/Storage Costs</t>
  </si>
  <si>
    <t>Capital Works Admin</t>
  </si>
  <si>
    <t>Capital Development</t>
  </si>
  <si>
    <t>Building Maintenance North</t>
  </si>
  <si>
    <t>Custodial Services North</t>
  </si>
  <si>
    <t>Grounds Maintenance North</t>
  </si>
  <si>
    <t>Mail Receiving North</t>
  </si>
  <si>
    <t>Fleet Maintenance</t>
  </si>
  <si>
    <t>Farm</t>
  </si>
  <si>
    <t>110 Carrier Drive</t>
  </si>
  <si>
    <t>Operations North-Residence</t>
  </si>
  <si>
    <t>Parking Maintenance</t>
  </si>
  <si>
    <t>HWY 27 &amp; Carrier Drive</t>
  </si>
  <si>
    <t>Visiting Faculty Residence</t>
  </si>
  <si>
    <t>Plant Services Lakeshore</t>
  </si>
  <si>
    <t>Building Maintenance Lakeshore</t>
  </si>
  <si>
    <t>Custodial Services Lakeshore</t>
  </si>
  <si>
    <t>Grounds Maintenance Lakeshore</t>
  </si>
  <si>
    <t>Mail Receiving Lakeshore</t>
  </si>
  <si>
    <t>3170 Lakeshore Blvd W</t>
  </si>
  <si>
    <t>3166 Lakeshore Blvd W</t>
  </si>
  <si>
    <t>3180 Lakeshore Blvd W</t>
  </si>
  <si>
    <t>Operations Lakeshore-Residence</t>
  </si>
  <si>
    <t>3246 Lakeshore Blvd W</t>
  </si>
  <si>
    <t>3253 Lakeshore Blvd W</t>
  </si>
  <si>
    <t>3156-3158 Lakeshore Blvd W</t>
  </si>
  <si>
    <t>Plant Services North</t>
  </si>
  <si>
    <t>Sustainability</t>
  </si>
  <si>
    <t>Maintenance &amp; Operations</t>
  </si>
  <si>
    <t>Facilities Business Intelligence</t>
  </si>
  <si>
    <t>Paid Parking-North</t>
  </si>
  <si>
    <t>Paid Parking-Lakeshore</t>
  </si>
  <si>
    <t>Paid Parking-Queens Plate</t>
  </si>
  <si>
    <t>Public Safety</t>
  </si>
  <si>
    <t>Conference Services-North</t>
  </si>
  <si>
    <t>Conference Services-Lakeshore</t>
  </si>
  <si>
    <t>Events Revenue Distribution</t>
  </si>
  <si>
    <t>Annual Pharmacy Technician Conferen</t>
  </si>
  <si>
    <t>OACUHO Conference</t>
  </si>
  <si>
    <t>Food Services Projects</t>
  </si>
  <si>
    <t>LinX</t>
  </si>
  <si>
    <t>Residence-North</t>
  </si>
  <si>
    <t>Residence-Lakeshore</t>
  </si>
  <si>
    <t>Residence Life-North</t>
  </si>
  <si>
    <t>Residence Life-Lakeshore</t>
  </si>
  <si>
    <t>VP Student and Community Engagement</t>
  </si>
  <si>
    <t>Registrar Office-Admin&amp;Support</t>
  </si>
  <si>
    <t>Registrar-Lakeshore</t>
  </si>
  <si>
    <t>Convocation</t>
  </si>
  <si>
    <t>Registration and Scheduling</t>
  </si>
  <si>
    <t>Transcripts</t>
  </si>
  <si>
    <t>Records</t>
  </si>
  <si>
    <t>Fees and Customer Service</t>
  </si>
  <si>
    <t>Exemption Processing</t>
  </si>
  <si>
    <t>Recruitment Services</t>
  </si>
  <si>
    <t>Admissions</t>
  </si>
  <si>
    <t>Testing</t>
  </si>
  <si>
    <t>Student Mobility</t>
  </si>
  <si>
    <t>Call Centre</t>
  </si>
  <si>
    <t>Identity Management/Photo ID</t>
  </si>
  <si>
    <t>Communication</t>
  </si>
  <si>
    <t>Quality Assurance</t>
  </si>
  <si>
    <t>Student System and Reporting</t>
  </si>
  <si>
    <t>Financial Aid</t>
  </si>
  <si>
    <t>Dean Student Services</t>
  </si>
  <si>
    <t>Student Life Programs</t>
  </si>
  <si>
    <t>Leadership and Transition Fee</t>
  </si>
  <si>
    <t>Athletics CE NF</t>
  </si>
  <si>
    <t>Facility</t>
  </si>
  <si>
    <t>Varsity North</t>
  </si>
  <si>
    <t>Intramural</t>
  </si>
  <si>
    <t>SAA North</t>
  </si>
  <si>
    <t>Athletics-Lakeshore</t>
  </si>
  <si>
    <t>Facility PT Staff</t>
  </si>
  <si>
    <t>Facility Fitness</t>
  </si>
  <si>
    <t>Facility Therapy</t>
  </si>
  <si>
    <t>Test Centre</t>
  </si>
  <si>
    <t>Health Centre</t>
  </si>
  <si>
    <t>Counselling</t>
  </si>
  <si>
    <t>Director Stu Access-Wellness &amp; Devl</t>
  </si>
  <si>
    <t>Health Centre - Medical</t>
  </si>
  <si>
    <t>Special Events &amp; Awards</t>
  </si>
  <si>
    <t>Library-North</t>
  </si>
  <si>
    <t>Library-Lakeshore</t>
  </si>
  <si>
    <t>Library-Orangeville</t>
  </si>
  <si>
    <t>Library Collection-Academic</t>
  </si>
  <si>
    <t>I Copyright</t>
  </si>
  <si>
    <t>Comm Outreach &amp; Workforce</t>
  </si>
  <si>
    <t>Employment Service Projects</t>
  </si>
  <si>
    <t>HC Community Partnership Fund - CPF</t>
  </si>
  <si>
    <t>Canada-Ontario Job Grant Program</t>
  </si>
  <si>
    <t>COWD-SAT Projects</t>
  </si>
  <si>
    <t>Youth Job Link Program</t>
  </si>
  <si>
    <t>Youth Enrichment at Humber</t>
  </si>
  <si>
    <t>Career Services</t>
  </si>
  <si>
    <t>Academic Advising</t>
  </si>
  <si>
    <t>SEM Student Success&amp;Retention</t>
  </si>
  <si>
    <t>Central Revenue &amp; Provision</t>
  </si>
  <si>
    <t>Fringe Benefits</t>
  </si>
  <si>
    <t>Plant Fund</t>
  </si>
  <si>
    <t>College Central Orders</t>
  </si>
  <si>
    <t>Central Clearing</t>
  </si>
  <si>
    <t>Humber Pool Rental</t>
  </si>
  <si>
    <t>Faculty Union</t>
  </si>
  <si>
    <t>Support Union</t>
  </si>
  <si>
    <t>WSIB Funding</t>
  </si>
  <si>
    <t>Legal Fees</t>
  </si>
  <si>
    <t>Voluntary Retirement Plan</t>
  </si>
  <si>
    <t>Emergency Response</t>
  </si>
  <si>
    <t>ISPC - Infrastructure Space Plannin</t>
  </si>
  <si>
    <t>J110/L212 LAS Labs</t>
  </si>
  <si>
    <t>E302/305 HRT Classrooms</t>
  </si>
  <si>
    <t>Athletics Elevator</t>
  </si>
  <si>
    <t>Insurance Recovery</t>
  </si>
  <si>
    <t>Learning Environment</t>
  </si>
  <si>
    <t>UGH - Major Capital Expansion</t>
  </si>
  <si>
    <t>Humber College Blvd Improvements</t>
  </si>
  <si>
    <t>ERP</t>
  </si>
  <si>
    <t>International Review Phase 2</t>
  </si>
  <si>
    <t>Net Tuition (MAESD)</t>
  </si>
  <si>
    <t>Office 365</t>
  </si>
  <si>
    <t>Banner Upgrades (mission critical)</t>
  </si>
  <si>
    <t>Travel and expense</t>
  </si>
  <si>
    <t>Banner SIS and FIS Support &amp; Improv</t>
  </si>
  <si>
    <t>CRM Admissions Support &amp; Cont Impr</t>
  </si>
  <si>
    <t>Banner 9 Upgrade</t>
  </si>
  <si>
    <t>SITF-Computer Services</t>
  </si>
  <si>
    <t>SITF-Contract Training</t>
  </si>
  <si>
    <t>Deferred Maint Proj-IEMP eligible</t>
  </si>
  <si>
    <t>Defer Maint Proj -IEMP non-eligible</t>
  </si>
  <si>
    <t>Student Assistance</t>
  </si>
  <si>
    <t>Entrance Scholarship</t>
  </si>
  <si>
    <t>International Full Scholarship</t>
  </si>
  <si>
    <t>Applied Degree</t>
  </si>
  <si>
    <t>B3 Renovation</t>
  </si>
  <si>
    <t>Student &amp;Corp Events/LGBTW, E140</t>
  </si>
  <si>
    <t>Open Access Lab, D160-167</t>
  </si>
  <si>
    <t>Business Offices , E215</t>
  </si>
  <si>
    <t>COWD Temporary Move, D133</t>
  </si>
  <si>
    <t>Cash Office Relocation D152</t>
  </si>
  <si>
    <t>FM160714 LK-H201 &amp; A168</t>
  </si>
  <si>
    <t>FM170056 LK-A119 Cash Office</t>
  </si>
  <si>
    <t>FM170119 LK H201-IDI</t>
  </si>
  <si>
    <t>FM170067 LK - Bldg A temp space</t>
  </si>
  <si>
    <t>FM170047 LK-A236,A237 PC Lab</t>
  </si>
  <si>
    <t>FM170048 LK-A235 Flexible Lab</t>
  </si>
  <si>
    <t>FM170120 LK - A114 Office</t>
  </si>
  <si>
    <t>FM180007 LK-D &amp; E Cottage</t>
  </si>
  <si>
    <t>FM170049 LK Student Entrepreneur</t>
  </si>
  <si>
    <t>FM170050 LK-H201, H205 classrooms</t>
  </si>
  <si>
    <t>FM170059 N-D201 CTL</t>
  </si>
  <si>
    <t>FM170051 N-D154 Retirees Assoc Offi</t>
  </si>
  <si>
    <t>FM170052 N-LX101 Relocate Offi Spac</t>
  </si>
  <si>
    <t>FM170053 N-Healthy Food Retail</t>
  </si>
  <si>
    <t>FM170055 N-Aboriginal Resource Cent</t>
  </si>
  <si>
    <t>FM170054 N-J135 ECE Lab</t>
  </si>
  <si>
    <t>FM170058 N-E321 ECE Lab</t>
  </si>
  <si>
    <t>FM160393 N-E415,E416,E420 CE Sim La</t>
  </si>
  <si>
    <t>FM150262N-H217,F221 Business School</t>
  </si>
  <si>
    <t>FM170122-N-H437-Ph1 SHS obstetrics</t>
  </si>
  <si>
    <t>VP Human Resources Office</t>
  </si>
  <si>
    <t>Executive PD</t>
  </si>
  <si>
    <t>HRMS Prep</t>
  </si>
  <si>
    <t>President Emeritus</t>
  </si>
  <si>
    <t>Human Resources</t>
  </si>
  <si>
    <t>Compensation &amp; Benefits</t>
  </si>
  <si>
    <t>Health &amp; Safety</t>
  </si>
  <si>
    <t>Employee Assistance Program</t>
  </si>
  <si>
    <t>Employee Events/Engagement Surveys</t>
  </si>
  <si>
    <t>Organizational Effectiveness</t>
  </si>
  <si>
    <t>Support Staff Training</t>
  </si>
  <si>
    <t>Tuition Assistance</t>
  </si>
  <si>
    <t>Orientation</t>
  </si>
  <si>
    <t>Change Management</t>
  </si>
  <si>
    <t>Management Training</t>
  </si>
  <si>
    <t>HR Diversity</t>
  </si>
  <si>
    <t>HRIS</t>
  </si>
  <si>
    <t>Advancement</t>
  </si>
  <si>
    <t>Alumni Relations</t>
  </si>
  <si>
    <t>Advancement Campaign</t>
  </si>
  <si>
    <t>50th Anniversary</t>
  </si>
  <si>
    <t>Alumni Affinity Program</t>
  </si>
  <si>
    <t>International Student Services</t>
  </si>
  <si>
    <t>International Promotion-Core</t>
  </si>
  <si>
    <t>International Promotion-Americas</t>
  </si>
  <si>
    <t>International Promotion-Europe</t>
  </si>
  <si>
    <t>International Promotion-Asia</t>
  </si>
  <si>
    <t>International Lakeshore Office</t>
  </si>
  <si>
    <t>Ningbo-International Office</t>
  </si>
  <si>
    <t>Jimei-International Office</t>
  </si>
  <si>
    <t>Other International Projects</t>
  </si>
  <si>
    <t>International Mobility</t>
  </si>
  <si>
    <t>International Bursary</t>
  </si>
  <si>
    <t>Commission – Intl Recruitment</t>
  </si>
  <si>
    <t>GAC SEDS</t>
  </si>
  <si>
    <t>Humber-SEDS</t>
  </si>
  <si>
    <t>GAC - KEFEP</t>
  </si>
  <si>
    <t>Humber - KEFEP</t>
  </si>
  <si>
    <t>Marketing Services</t>
  </si>
  <si>
    <t>Strategic - Brand Initiatives</t>
  </si>
  <si>
    <t>Web</t>
  </si>
  <si>
    <t>Advertising-TV-Radio</t>
  </si>
  <si>
    <t>Advertising-Outdoor</t>
  </si>
  <si>
    <t>Advertising-Corporate</t>
  </si>
  <si>
    <t>Advertising-Online</t>
  </si>
  <si>
    <t>Advertising-Design</t>
  </si>
  <si>
    <t>Marketing Strategic Initiatives</t>
  </si>
  <si>
    <t>Calendar FT</t>
  </si>
  <si>
    <t>Calendar CE</t>
  </si>
  <si>
    <t>Viewbook</t>
  </si>
  <si>
    <t>Maps</t>
  </si>
  <si>
    <t>Writing Services</t>
  </si>
  <si>
    <t>Humber Today</t>
  </si>
  <si>
    <t>VP Advancement &amp; External Affairs</t>
  </si>
  <si>
    <t>Government Relations</t>
  </si>
  <si>
    <t>G-H Academic-Humber</t>
  </si>
  <si>
    <t>G-H Academic-Guelph</t>
  </si>
  <si>
    <t>G-H Vice Provost-Humber</t>
  </si>
  <si>
    <t>G-H Business-Humber</t>
  </si>
  <si>
    <t>G-H Media Studies-Humber</t>
  </si>
  <si>
    <t>G-H Media Emerge Conference</t>
  </si>
  <si>
    <t>G-H Media Emerge Media Awards</t>
  </si>
  <si>
    <t>G-H Early Childhood-Humber</t>
  </si>
  <si>
    <t>G-H Family Comm Soc Ser-Humber</t>
  </si>
  <si>
    <t>G-H Justice Study-Humber</t>
  </si>
  <si>
    <t>G-H Basc Psychology</t>
  </si>
  <si>
    <t>G-H Basc Kinesiology</t>
  </si>
  <si>
    <t>G-H Research</t>
  </si>
  <si>
    <t>G-H R 17/18 Boucher</t>
  </si>
  <si>
    <t>G-H R 17/18 Kelley</t>
  </si>
  <si>
    <t>G-H R 17/18 Sherman</t>
  </si>
  <si>
    <t>G-H R 17/18 Zettle</t>
  </si>
  <si>
    <t>G-H R 17/18 Sandford (1)</t>
  </si>
  <si>
    <t>G-H R 17/18 Sandford (2)</t>
  </si>
  <si>
    <t>G-H R 17/18 Sandford (3)</t>
  </si>
  <si>
    <t>G-H R 17/18 Moore</t>
  </si>
  <si>
    <t>G-H R 17/18 Couto</t>
  </si>
  <si>
    <t>G-H R 17/18 Millar</t>
  </si>
  <si>
    <t>G-H Academic Services-Humber</t>
  </si>
  <si>
    <t>G-H Study Abroad</t>
  </si>
  <si>
    <t>G-H SA 2017 England/Iceland</t>
  </si>
  <si>
    <t>G-H SA 2017 France</t>
  </si>
  <si>
    <t>G-H SA 2017 Galapagos/Ecuador</t>
  </si>
  <si>
    <t>G-H SA 2017 Germany</t>
  </si>
  <si>
    <t>G-H SA 2017 Ireland</t>
  </si>
  <si>
    <t>G-H SA 2017 Japan</t>
  </si>
  <si>
    <t>G-H SA 2017 New Zealand</t>
  </si>
  <si>
    <t>G-H SA 2017 Portugal</t>
  </si>
  <si>
    <t>G-H SA 2017 Thailand</t>
  </si>
  <si>
    <t>G-H SA 2017 Vienna (Austria)</t>
  </si>
  <si>
    <t>G-H SA 2017 Moosonee</t>
  </si>
  <si>
    <t>G-H Registrar-Humber</t>
  </si>
  <si>
    <t>G-H Registrar-Guelph</t>
  </si>
  <si>
    <t>G-H Student Finan Services-Humber</t>
  </si>
  <si>
    <t>G-H Student Finan Services-Guelph</t>
  </si>
  <si>
    <t>G-H Library-Humber</t>
  </si>
  <si>
    <t>G-H Library-Guelph</t>
  </si>
  <si>
    <t>G-H Student Life-Humber</t>
  </si>
  <si>
    <t>G-H Student Life-Guelph</t>
  </si>
  <si>
    <t>G-H Career Services-Humber</t>
  </si>
  <si>
    <t>G-H Alumni Services-Humber</t>
  </si>
  <si>
    <t>G-H Convocation Services-Humber</t>
  </si>
  <si>
    <t>G-H Convocation Services-Guelph</t>
  </si>
  <si>
    <t>G-H Central Admin Humber</t>
  </si>
  <si>
    <t>G-H Central Admin-Guelph</t>
  </si>
  <si>
    <t>G-H Capital</t>
  </si>
  <si>
    <t>G-H Donations</t>
  </si>
  <si>
    <t>G-H Recruitment-Humber</t>
  </si>
  <si>
    <t>G-H Recruitment-Guelph</t>
  </si>
  <si>
    <t>G-H Tech Services-Humber</t>
  </si>
  <si>
    <t>G-H Tech Services-Guelph</t>
  </si>
  <si>
    <t>G-H Digital Comm &amp; Web Svcs-Humber</t>
  </si>
  <si>
    <t>G-H Digital Comm &amp; Web Svcs-Guelph</t>
  </si>
  <si>
    <t>G-H IT Capital Projects - Humber</t>
  </si>
  <si>
    <t>G-H Facilities Capital Proj-Humber</t>
  </si>
  <si>
    <t>IGNITE Admin</t>
  </si>
  <si>
    <t>Account Name</t>
  </si>
  <si>
    <t>Operating Grant</t>
  </si>
  <si>
    <t>Accessibility Fund for Special Need</t>
  </si>
  <si>
    <t>Bursary Grant</t>
  </si>
  <si>
    <t>Collaborative Nursing Grant</t>
  </si>
  <si>
    <t>Second Entry Nursing Grant</t>
  </si>
  <si>
    <t>Clinical Education Grant</t>
  </si>
  <si>
    <t>Facilities Renewal Grant</t>
  </si>
  <si>
    <t>Other Provincial Capital Grants</t>
  </si>
  <si>
    <t>College Equip Renewal Grant</t>
  </si>
  <si>
    <t>Apprenticeship Grant</t>
  </si>
  <si>
    <t>Apprenticeship Pre-apprentice</t>
  </si>
  <si>
    <t>MAESD Special Project Grant</t>
  </si>
  <si>
    <t>Municipal Tax Grant</t>
  </si>
  <si>
    <t>Literacy and Basic Skills Grant</t>
  </si>
  <si>
    <t>Employment Assistance Grants</t>
  </si>
  <si>
    <t>KPI Grant</t>
  </si>
  <si>
    <t>Second Career Grant</t>
  </si>
  <si>
    <t>Day Care Grants</t>
  </si>
  <si>
    <t>Day Care Grants PYA</t>
  </si>
  <si>
    <t>Other Provincial Ministry Grants</t>
  </si>
  <si>
    <t>CGTAT Grant</t>
  </si>
  <si>
    <t>FED Government &amp; Agencies Grants</t>
  </si>
  <si>
    <t>Tuition ACR Full-time</t>
  </si>
  <si>
    <t>Tuition ACR Full-time Set-aside</t>
  </si>
  <si>
    <t>Tuition Regulated Full-time</t>
  </si>
  <si>
    <t>Tuition Regulated FT Set-aside</t>
  </si>
  <si>
    <t>Tuition Part-time FF</t>
  </si>
  <si>
    <t>Tuition PTFF Set-aside</t>
  </si>
  <si>
    <t>Tuition Unfunded Full-time</t>
  </si>
  <si>
    <t>Tuition Unfunded Part-time</t>
  </si>
  <si>
    <t>Tuition Other</t>
  </si>
  <si>
    <t>EIS Conversion</t>
  </si>
  <si>
    <t>Summer 14 Integration</t>
  </si>
  <si>
    <t>Forfeited Tuition Deposits</t>
  </si>
  <si>
    <t>Tuition International FT</t>
  </si>
  <si>
    <t>Tuition International FT Set-aside</t>
  </si>
  <si>
    <t>Tuition International Premium</t>
  </si>
  <si>
    <t>Contract Training Domestic</t>
  </si>
  <si>
    <t>Contract Training International</t>
  </si>
  <si>
    <t>Apprentice Classroom Fees</t>
  </si>
  <si>
    <t>Non-Tuition FTPS Incidental Fees</t>
  </si>
  <si>
    <t>Non-tuition PTFF incidental fees</t>
  </si>
  <si>
    <t>Non-Tuition Unfnded FT Incidtl Fees</t>
  </si>
  <si>
    <t>Non-Tuition Unfnded PT Incidtl Fees</t>
  </si>
  <si>
    <t>Co-op Fee</t>
  </si>
  <si>
    <t>Uniforms Fees</t>
  </si>
  <si>
    <t>Corporate Fees</t>
  </si>
  <si>
    <t>Technology Fee</t>
  </si>
  <si>
    <t>Library Collections Fee</t>
  </si>
  <si>
    <t>Transcript Fee</t>
  </si>
  <si>
    <t>Convocation Fee</t>
  </si>
  <si>
    <t>Athletic Activity Fee</t>
  </si>
  <si>
    <t>IGNITE Activity Fee</t>
  </si>
  <si>
    <t>Duplicate Diploma Fee</t>
  </si>
  <si>
    <t>IGNITE Student Development</t>
  </si>
  <si>
    <t>IGNITE Dental Activity Fee</t>
  </si>
  <si>
    <t>IGNITE Medical Activity Fee</t>
  </si>
  <si>
    <t>Leadership and Transition Fees</t>
  </si>
  <si>
    <t>Photo ID Fees</t>
  </si>
  <si>
    <t>Health Service Fees</t>
  </si>
  <si>
    <t>Alumni Fee</t>
  </si>
  <si>
    <t>UGH Athletic Fees</t>
  </si>
  <si>
    <t>UGH Health Services Fees</t>
  </si>
  <si>
    <t>UGH IT Fees</t>
  </si>
  <si>
    <t>Interest Income</t>
  </si>
  <si>
    <t>Interest Income Allocated</t>
  </si>
  <si>
    <t>Gain or Loss on Sale of Investment</t>
  </si>
  <si>
    <t>Late Penalty Fee</t>
  </si>
  <si>
    <t>PLA Test Fee</t>
  </si>
  <si>
    <t>Miscellaneous Revenue</t>
  </si>
  <si>
    <t>Commission Income</t>
  </si>
  <si>
    <t>Cash Over &amp; Short</t>
  </si>
  <si>
    <t>Rental Income</t>
  </si>
  <si>
    <t>Proceeds Sale Fixed Assets</t>
  </si>
  <si>
    <t>Guelph-Humber Service Fees</t>
  </si>
  <si>
    <t>Catering Income</t>
  </si>
  <si>
    <t>Income or Loss from Guelph-Humber</t>
  </si>
  <si>
    <t>Guelph-Humber Teaching Fees</t>
  </si>
  <si>
    <t>US Exchange</t>
  </si>
  <si>
    <t>Insurance Proceeds</t>
  </si>
  <si>
    <t>Testing Fees</t>
  </si>
  <si>
    <t>Drop Admin Fee</t>
  </si>
  <si>
    <t>Placement Fees</t>
  </si>
  <si>
    <t>Audition Fees</t>
  </si>
  <si>
    <t>Tax Recoveries</t>
  </si>
  <si>
    <t>Library Fines</t>
  </si>
  <si>
    <t>Library Lost Book Fees</t>
  </si>
  <si>
    <t>Sale Course Products &amp; Services</t>
  </si>
  <si>
    <t>Sales General</t>
  </si>
  <si>
    <t>Sales Other</t>
  </si>
  <si>
    <t>School Programs</t>
  </si>
  <si>
    <t>Public Events</t>
  </si>
  <si>
    <t>Summer Programs</t>
  </si>
  <si>
    <t>Sales Food HRT</t>
  </si>
  <si>
    <t>Sales Beer HRT</t>
  </si>
  <si>
    <t>Sales Liquor HRT</t>
  </si>
  <si>
    <t>Sales Wine HRT</t>
  </si>
  <si>
    <t>Sales Soft Drinks HRT</t>
  </si>
  <si>
    <t>Sales Gift Card HRT</t>
  </si>
  <si>
    <t>Landscape Maintenance</t>
  </si>
  <si>
    <t>Photography Permit Fees</t>
  </si>
  <si>
    <t>Wedding Ceremonies</t>
  </si>
  <si>
    <t>Staff Lounge</t>
  </si>
  <si>
    <t>Summer Camps</t>
  </si>
  <si>
    <t>Adult Education</t>
  </si>
  <si>
    <t>March Break Camp</t>
  </si>
  <si>
    <t>Visiting Group</t>
  </si>
  <si>
    <t>Rental Lockers</t>
  </si>
  <si>
    <t>Ancillary Revenue Bookstore</t>
  </si>
  <si>
    <t>Parking Revenue Decals</t>
  </si>
  <si>
    <t>Parking Revenue Cash</t>
  </si>
  <si>
    <t>CL Admin Fee</t>
  </si>
  <si>
    <t>Rent Semester Academic Year</t>
  </si>
  <si>
    <t>Rent Daily Weekly Summer</t>
  </si>
  <si>
    <t>Rent Monthly Summer</t>
  </si>
  <si>
    <t>Washer &amp; Dryer Revenue</t>
  </si>
  <si>
    <t>Damage Payments</t>
  </si>
  <si>
    <t>Sales Food</t>
  </si>
  <si>
    <t>Sales Beer</t>
  </si>
  <si>
    <t>Sales Liquor</t>
  </si>
  <si>
    <t>Sales Draft Beer</t>
  </si>
  <si>
    <t>Sales Soft Drinks</t>
  </si>
  <si>
    <t>Sales Candy &amp; Chips</t>
  </si>
  <si>
    <t>Sales Admissions</t>
  </si>
  <si>
    <t>Vending</t>
  </si>
  <si>
    <t>Ancillary Other</t>
  </si>
  <si>
    <t>Day Care Fees</t>
  </si>
  <si>
    <t>UGH Residence Revenue</t>
  </si>
  <si>
    <t>UGH Parking Revenue</t>
  </si>
  <si>
    <t>Donations Cash</t>
  </si>
  <si>
    <t>Non-Receipted Donations</t>
  </si>
  <si>
    <t>Amort Defd Cap Contr Building</t>
  </si>
  <si>
    <t>Salaries-Full-time Acad-Prof</t>
  </si>
  <si>
    <t>Salaries-Full-time Acad-Counsel</t>
  </si>
  <si>
    <t>Salaries-FT Acad-Librarians</t>
  </si>
  <si>
    <t>Salaries-FT Acad-Instructors</t>
  </si>
  <si>
    <t>Co-ordinator Allow - Academic</t>
  </si>
  <si>
    <t>Salaries-Bonus OT-Academic</t>
  </si>
  <si>
    <t>Salaries-Sabbatical-Academic</t>
  </si>
  <si>
    <t>Salaries-Acad Term Gratuities</t>
  </si>
  <si>
    <t>Salaries-Sabbatical-Admin</t>
  </si>
  <si>
    <t>Salaries-Admin Term Gratuities</t>
  </si>
  <si>
    <t>Salaries-Full-time Support</t>
  </si>
  <si>
    <t>Salaries-Overtime Support</t>
  </si>
  <si>
    <t>Salaries-Premiums Support</t>
  </si>
  <si>
    <t>Salaries-Sabbatical-Support</t>
  </si>
  <si>
    <t>Salaries-Support Term Gratuities</t>
  </si>
  <si>
    <t>Chargebacks - Salary - Ancillary OH</t>
  </si>
  <si>
    <t>Chargebacks - Salary - Expense</t>
  </si>
  <si>
    <t>Chargebacks - Salary - Recovery</t>
  </si>
  <si>
    <t>Salaries-Part-time Day Academic</t>
  </si>
  <si>
    <t>Salaries-Continuing Ed Academic</t>
  </si>
  <si>
    <t>Salaries-Partial Load Academic</t>
  </si>
  <si>
    <t>Salaries-Sessional Academic</t>
  </si>
  <si>
    <t>Salaries-Part-time Administrative</t>
  </si>
  <si>
    <t>Salaries-Part-time Support</t>
  </si>
  <si>
    <t>Salaries-Work Study &amp; TSA</t>
  </si>
  <si>
    <t>Work Study - Ineligible</t>
  </si>
  <si>
    <t>Severance Payments Acad Prof</t>
  </si>
  <si>
    <t>Severance Payments Acad Couns</t>
  </si>
  <si>
    <t>Severance Payments Acad Libr</t>
  </si>
  <si>
    <t>Severance Payments Acad Instruct</t>
  </si>
  <si>
    <t>Severance Payments Admin</t>
  </si>
  <si>
    <t>Severance Payments Support</t>
  </si>
  <si>
    <t>Benefits Academic Full-time</t>
  </si>
  <si>
    <t>Benefits Academic Mat Sub Allow</t>
  </si>
  <si>
    <t>Benefits Academic CAAT Pension</t>
  </si>
  <si>
    <t>Benefits Academic CPP</t>
  </si>
  <si>
    <t>Benefits Academic EI</t>
  </si>
  <si>
    <t>Benefits Academic Medical</t>
  </si>
  <si>
    <t>Benefits Admin Full-time</t>
  </si>
  <si>
    <t>Benefits Admin Mat Sub Allow</t>
  </si>
  <si>
    <t>Benefits Admin CAAT Pension</t>
  </si>
  <si>
    <t>Benefits Admin RCA Pension</t>
  </si>
  <si>
    <t>Benefits Admin CPP</t>
  </si>
  <si>
    <t>Benefits Admin EI</t>
  </si>
  <si>
    <t>Benefits Admin Medical</t>
  </si>
  <si>
    <t>Benefits Support Full-time</t>
  </si>
  <si>
    <t>Benefits Support Mat Sub Allow</t>
  </si>
  <si>
    <t>Benefits Support CAAT Pension</t>
  </si>
  <si>
    <t>Benefits Support CPP</t>
  </si>
  <si>
    <t>Benefits Support EI</t>
  </si>
  <si>
    <t>Benefits Support Medical</t>
  </si>
  <si>
    <t>Benefits Academic Part-time</t>
  </si>
  <si>
    <t>Benefits Academic Sessional</t>
  </si>
  <si>
    <t>Benefits Academic Partial Load</t>
  </si>
  <si>
    <t>Benefits Admin Part-time</t>
  </si>
  <si>
    <t>Benefits Support Part-time</t>
  </si>
  <si>
    <t>Benefits Retiree Academic</t>
  </si>
  <si>
    <t>Benefits Retiree Admin</t>
  </si>
  <si>
    <t>Benefits Retiree Support</t>
  </si>
  <si>
    <t>Govt Benefit Plans-EHT</t>
  </si>
  <si>
    <t>Govt Benefit Plans-WSIB</t>
  </si>
  <si>
    <t>Tuition Reimbursement</t>
  </si>
  <si>
    <t>RRSP Employer Contribut-IGNITE</t>
  </si>
  <si>
    <t>Employee Educational Benefit</t>
  </si>
  <si>
    <t>Postemployment and Other Benefits</t>
  </si>
  <si>
    <t>Long Term Disability Benefits</t>
  </si>
  <si>
    <t>Compensated Absences-Vested Sick Le</t>
  </si>
  <si>
    <t>Compensated Absences-NonVestedSickL</t>
  </si>
  <si>
    <t>Chargebacks - Benefits - Expense</t>
  </si>
  <si>
    <t>Chargebacks - Benefits - Recovery</t>
  </si>
  <si>
    <t>Instructional Supplies</t>
  </si>
  <si>
    <t>Books and Periodicals</t>
  </si>
  <si>
    <t>On-site Staff Expenses</t>
  </si>
  <si>
    <t>Library Books</t>
  </si>
  <si>
    <t>Films</t>
  </si>
  <si>
    <t>Instructional Supplies Other</t>
  </si>
  <si>
    <t>Small Tools &amp; Equip Instruct</t>
  </si>
  <si>
    <t>Small Tools &amp; Equip IT Instruct</t>
  </si>
  <si>
    <t>Food Supplies</t>
  </si>
  <si>
    <t>Student Networking &amp; Program Compet</t>
  </si>
  <si>
    <t>Field Work</t>
  </si>
  <si>
    <t>Office Supplies</t>
  </si>
  <si>
    <t>Printing</t>
  </si>
  <si>
    <t>Photocopy Supplies</t>
  </si>
  <si>
    <t>Postage</t>
  </si>
  <si>
    <t>Transportation Courier Charges</t>
  </si>
  <si>
    <t>Newspaper magazine subscriptions</t>
  </si>
  <si>
    <t>Supplies IT</t>
  </si>
  <si>
    <t>Other Supplies</t>
  </si>
  <si>
    <t>Small Tools &amp; Equip Non-Instruct</t>
  </si>
  <si>
    <t>Small Tools &amp; Equip IT Non-Instr</t>
  </si>
  <si>
    <t>Ancillary Supplies</t>
  </si>
  <si>
    <t>Facilities &amp; Food</t>
  </si>
  <si>
    <t>IGNITE F&amp;E Acquisitions</t>
  </si>
  <si>
    <t>Uniforms &amp; Clothing</t>
  </si>
  <si>
    <t>Satellite &amp; Cable Services</t>
  </si>
  <si>
    <t>Shipping &amp; Handling</t>
  </si>
  <si>
    <t>Fees Customs &amp; Brokerage</t>
  </si>
  <si>
    <t>Waived Tuition Fee Expense</t>
  </si>
  <si>
    <t>Institutional Membership Dues</t>
  </si>
  <si>
    <t>Professional Membership Dues</t>
  </si>
  <si>
    <t>Other Membership Dues</t>
  </si>
  <si>
    <t>Conference Fees</t>
  </si>
  <si>
    <t>Staff Training</t>
  </si>
  <si>
    <t>Telephone Install</t>
  </si>
  <si>
    <t>Telephone Equip Service Charge</t>
  </si>
  <si>
    <t>Telephone Long Distance Charges</t>
  </si>
  <si>
    <t>Data Lines</t>
  </si>
  <si>
    <t>Fax Charges</t>
  </si>
  <si>
    <t>Telephone Relocation</t>
  </si>
  <si>
    <t>Internet Charges</t>
  </si>
  <si>
    <t>Insurance General</t>
  </si>
  <si>
    <t>Self-insurance</t>
  </si>
  <si>
    <t>IGNITE Health &amp; Dental Insurance</t>
  </si>
  <si>
    <t>Banking Fees</t>
  </si>
  <si>
    <t>VISA Charges</t>
  </si>
  <si>
    <t>MasterCard Charges</t>
  </si>
  <si>
    <t>Collection Agency Charges</t>
  </si>
  <si>
    <t>Bad Debt Written Off</t>
  </si>
  <si>
    <t>Mortgage Interest</t>
  </si>
  <si>
    <t>Banking Services - Investment</t>
  </si>
  <si>
    <t>Moneris Service Fees</t>
  </si>
  <si>
    <t>Debit Card Service Fees</t>
  </si>
  <si>
    <t>Draft Fees</t>
  </si>
  <si>
    <t>Rental Furn and Equip Instruct</t>
  </si>
  <si>
    <t>Rental Furn and Equip Non-Instruct</t>
  </si>
  <si>
    <t>Rental Photocopiers</t>
  </si>
  <si>
    <t>Rental IT Equipment Instructional</t>
  </si>
  <si>
    <t>Rental IT Software Instructional</t>
  </si>
  <si>
    <t>Rental IT Equipment Non-Instruct</t>
  </si>
  <si>
    <t>Rental IT Software Non-Instruct</t>
  </si>
  <si>
    <t>Rent Premises Approved</t>
  </si>
  <si>
    <t>Rent Premises Other</t>
  </si>
  <si>
    <t>Gas and Oil</t>
  </si>
  <si>
    <t>Vehicle Repairs</t>
  </si>
  <si>
    <t>Vehicle Supplies</t>
  </si>
  <si>
    <t>Vehicle Licenses</t>
  </si>
  <si>
    <t>Safety and Security Supplies</t>
  </si>
  <si>
    <t>Travel local mileage</t>
  </si>
  <si>
    <t>Travel airfare</t>
  </si>
  <si>
    <t>Travel Other</t>
  </si>
  <si>
    <t>Special Support Allowance Travel</t>
  </si>
  <si>
    <t>Accommodations</t>
  </si>
  <si>
    <t>Meals In Province</t>
  </si>
  <si>
    <t>Meals Out of Province</t>
  </si>
  <si>
    <t>Meals International</t>
  </si>
  <si>
    <t>Meals Humber Room</t>
  </si>
  <si>
    <t>Meals Catered Events</t>
  </si>
  <si>
    <t>Licenses &amp; Permits</t>
  </si>
  <si>
    <t>Flexplan</t>
  </si>
  <si>
    <t>Chargebacks-Supplies&amp;Other-Anc OH</t>
  </si>
  <si>
    <t>Chargebacks-Supplies&amp;Other- Expense</t>
  </si>
  <si>
    <t>Chargebacks-Supplies&amp;Other-Recovery</t>
  </si>
  <si>
    <t>Advertising for Personnel</t>
  </si>
  <si>
    <t>Personnel Search Fees</t>
  </si>
  <si>
    <t>Relocation Fees</t>
  </si>
  <si>
    <t>Job Placement Costs</t>
  </si>
  <si>
    <t>Employee Appreciation</t>
  </si>
  <si>
    <t>Job Placement Incentives</t>
  </si>
  <si>
    <t>Job Placement Support</t>
  </si>
  <si>
    <t>College Calendar Full-time</t>
  </si>
  <si>
    <t>Brochures Full-time</t>
  </si>
  <si>
    <t>Promotion</t>
  </si>
  <si>
    <t>Media Advertising</t>
  </si>
  <si>
    <t>Marketing Design &amp; Production</t>
  </si>
  <si>
    <t>Fees Legal</t>
  </si>
  <si>
    <t>Fees Consulting</t>
  </si>
  <si>
    <t>Fees Architect Engineering</t>
  </si>
  <si>
    <t>Fees Curriculum Development</t>
  </si>
  <si>
    <t>Fees Curriculum Assessment</t>
  </si>
  <si>
    <t>Course Delivery</t>
  </si>
  <si>
    <t>Fees Legal-Arbitration</t>
  </si>
  <si>
    <t>Fees Arbitration</t>
  </si>
  <si>
    <t>Fees Audit</t>
  </si>
  <si>
    <t>Fees Special Audits</t>
  </si>
  <si>
    <t>Fees Project Management</t>
  </si>
  <si>
    <t>Fees Other Management</t>
  </si>
  <si>
    <t>Distance Ed Course Develop/Delivery</t>
  </si>
  <si>
    <t>Scanning Services</t>
  </si>
  <si>
    <t>Payroll Processing</t>
  </si>
  <si>
    <t>Temporary Employment Agencies</t>
  </si>
  <si>
    <t>Academic Services</t>
  </si>
  <si>
    <t>Contract Services Other</t>
  </si>
  <si>
    <t>Services Contracts</t>
  </si>
  <si>
    <t>Utilities Contracts</t>
  </si>
  <si>
    <t>Fumigation Contracts</t>
  </si>
  <si>
    <t>Grounds Contracts</t>
  </si>
  <si>
    <t>Contract Cleaning Services</t>
  </si>
  <si>
    <t>Contract Services Building</t>
  </si>
  <si>
    <t>Contract Security Guards</t>
  </si>
  <si>
    <t>Contract Security Systems</t>
  </si>
  <si>
    <t>Refuse Removal Contracts</t>
  </si>
  <si>
    <t>Other Costs</t>
  </si>
  <si>
    <t>Chargebacks-ContractServicesExpense</t>
  </si>
  <si>
    <t>Chargebacks-ContractServiceRecovery</t>
  </si>
  <si>
    <t>Software Purchase Instructional</t>
  </si>
  <si>
    <t>Software Purchase Non-Instruction</t>
  </si>
  <si>
    <t>IT Maintenance &amp; Service Contracts</t>
  </si>
  <si>
    <t>Bursary Tuition TSA</t>
  </si>
  <si>
    <t>Bursary Needs TSA</t>
  </si>
  <si>
    <t>Scholar, Awards, Bursary-Operating</t>
  </si>
  <si>
    <t>Awards, Bursaries, Scholarships</t>
  </si>
  <si>
    <t>General Restricted Disbursements</t>
  </si>
  <si>
    <t>Electricity</t>
  </si>
  <si>
    <t>Natural Gas &amp; Oil</t>
  </si>
  <si>
    <t>Water</t>
  </si>
  <si>
    <t>Equipment Repair and Service</t>
  </si>
  <si>
    <t>Info Tech Equip Repair and Service</t>
  </si>
  <si>
    <t>Building Maintenance Supplies</t>
  </si>
  <si>
    <t>Building Improvement Minor</t>
  </si>
  <si>
    <t>Building Equipment Maintenance</t>
  </si>
  <si>
    <t>Building Equipment Supplies</t>
  </si>
  <si>
    <t>Grounds Supplies</t>
  </si>
  <si>
    <t>Snow Removal</t>
  </si>
  <si>
    <t>Grounds Dept Charge</t>
  </si>
  <si>
    <t>Site Repairs Minor</t>
  </si>
  <si>
    <t>Custodial Supplies</t>
  </si>
  <si>
    <t>Custodial Uniforms</t>
  </si>
  <si>
    <t>Realty Taxes College Owned</t>
  </si>
  <si>
    <t>Realty Taxes Rental Leased</t>
  </si>
  <si>
    <t>Municipal Tax Levy</t>
  </si>
  <si>
    <t>Chargebacks-Utilities&amp;Maint-Expense</t>
  </si>
  <si>
    <t>Chargebacks-Utilities&amp;MaintRecovery</t>
  </si>
  <si>
    <t>Other Central Provisions</t>
  </si>
  <si>
    <t>Blr Telus Mobility</t>
  </si>
  <si>
    <t>Blr Xerox</t>
  </si>
  <si>
    <t>Blr Chartwells</t>
  </si>
  <si>
    <t>Blr Onsite Printing</t>
  </si>
  <si>
    <t>Blr Canpar</t>
  </si>
  <si>
    <t>Blr Employee Purchase Progam</t>
  </si>
  <si>
    <t>Blr Staples</t>
  </si>
  <si>
    <t>Blr Atripco</t>
  </si>
  <si>
    <t>Blr Rogers</t>
  </si>
  <si>
    <t>Blr MasterCard Purchases</t>
  </si>
  <si>
    <t>Blr Bell Mobility</t>
  </si>
  <si>
    <t>Blr Follett</t>
  </si>
  <si>
    <t>Blr Computer Purchase Distribution</t>
  </si>
  <si>
    <t>Blr Water</t>
  </si>
  <si>
    <t>Blr Promotional Products</t>
  </si>
  <si>
    <t>Blr Purolator</t>
  </si>
  <si>
    <t>Blr Shredding</t>
  </si>
  <si>
    <t>College Overhead</t>
  </si>
  <si>
    <t>Divisional Overhead</t>
  </si>
  <si>
    <t>Administration Overhead</t>
  </si>
  <si>
    <t>Ancillary Overhead</t>
  </si>
  <si>
    <t>Land</t>
  </si>
  <si>
    <t>Building Purchase</t>
  </si>
  <si>
    <t>Building Construction</t>
  </si>
  <si>
    <t>Site Development</t>
  </si>
  <si>
    <t>Long Term Debt Interest</t>
  </si>
  <si>
    <t>Leasehold Improvements</t>
  </si>
  <si>
    <t>Fees Other</t>
  </si>
  <si>
    <t>Furniture &amp; Equipment</t>
  </si>
  <si>
    <t>IT Equipment</t>
  </si>
  <si>
    <t>Automotive Purchases</t>
  </si>
  <si>
    <t>Library Acquisitions</t>
  </si>
  <si>
    <t>Audio Visual Equipment</t>
  </si>
  <si>
    <t>Major Software Acquisition</t>
  </si>
  <si>
    <t>Artwork</t>
  </si>
  <si>
    <t>Depr Expense Building</t>
  </si>
  <si>
    <t>Depr Expense Site Improv</t>
  </si>
  <si>
    <t>Depr Expense Leasehold Improv</t>
  </si>
  <si>
    <t>Depr Expense Furn &amp; Equip</t>
  </si>
  <si>
    <t>Depr Expense IT Equip</t>
  </si>
  <si>
    <t>Depr Expense Other Equip</t>
  </si>
  <si>
    <t>Depr Expense Major Equip</t>
  </si>
  <si>
    <t>Depr Expense Automotive</t>
  </si>
  <si>
    <t>Depr Expense Library Books</t>
  </si>
  <si>
    <t>Depr Expense Major Software</t>
  </si>
  <si>
    <t>Gain &amp; Loss on Capital Assets</t>
  </si>
  <si>
    <t>Operating General</t>
  </si>
  <si>
    <t>Instruction</t>
  </si>
  <si>
    <t>Non-Sponsored Research</t>
  </si>
  <si>
    <t>Student Services</t>
  </si>
  <si>
    <t>Library</t>
  </si>
  <si>
    <t>Administrative Services</t>
  </si>
  <si>
    <t>Property and Plant</t>
  </si>
  <si>
    <t>College Central</t>
  </si>
  <si>
    <t>Ancillary</t>
  </si>
  <si>
    <t>Special Projects</t>
  </si>
  <si>
    <t>Restricted Funds</t>
  </si>
  <si>
    <t>Capital</t>
  </si>
  <si>
    <t>Suspense</t>
  </si>
  <si>
    <t>F</t>
  </si>
  <si>
    <t>O</t>
  </si>
  <si>
    <t>A</t>
  </si>
  <si>
    <t>P</t>
  </si>
  <si>
    <t>Total</t>
  </si>
  <si>
    <t>Test/Exam Invigilation.</t>
  </si>
  <si>
    <t>Research work.</t>
  </si>
  <si>
    <t>&lt;Select&gt;</t>
  </si>
  <si>
    <t>Sponsored Research</t>
  </si>
  <si>
    <t>Humber's 50th Concert</t>
  </si>
  <si>
    <t>CCVPS</t>
  </si>
  <si>
    <t>MH Services Fund</t>
  </si>
  <si>
    <t>Mental Health Workers Grant</t>
  </si>
  <si>
    <t>Ontario College Career Educators</t>
  </si>
  <si>
    <t>Pre-App-Hort-Vanier</t>
  </si>
  <si>
    <t>CGTAT Phase 21</t>
  </si>
  <si>
    <t>Career Ready Fund (EL)</t>
  </si>
  <si>
    <t>Low Carbon Building Skills (LCBS)</t>
  </si>
  <si>
    <t>Energy Advisor Capacity(EACB) Funds</t>
  </si>
  <si>
    <t>CGTAT Phase 22</t>
  </si>
  <si>
    <t>RESCON</t>
  </si>
  <si>
    <t>Indigenous Cultural Language Fund</t>
  </si>
  <si>
    <t>TPS Research Sym SSHRC 611-2017-35</t>
  </si>
  <si>
    <t>NSERC-Engage Grant-ViewIT</t>
  </si>
  <si>
    <t>OCE#28553-CVTA</t>
  </si>
  <si>
    <t>MTRF-Patients Experience</t>
  </si>
  <si>
    <t>MTRF-Flunking/Flying Colours</t>
  </si>
  <si>
    <t>SSHRC PEG-Ramey</t>
  </si>
  <si>
    <t>OCEA 3.0</t>
  </si>
  <si>
    <t>NSERC ARTI COBOTS</t>
  </si>
  <si>
    <t>CCSIF-Monette 970-2017-1007</t>
  </si>
  <si>
    <t>Jeoff Bull Scholarship</t>
  </si>
  <si>
    <t>2100</t>
  </si>
  <si>
    <t>2103</t>
  </si>
  <si>
    <t>2150</t>
  </si>
  <si>
    <t>2152</t>
  </si>
  <si>
    <t>2406</t>
  </si>
  <si>
    <t>OTSS Estate of Carolyn Rae</t>
  </si>
  <si>
    <t>2461</t>
  </si>
  <si>
    <t>2806</t>
  </si>
  <si>
    <t>Ignite Emergency Bursary</t>
  </si>
  <si>
    <t>Lori Hewitt Scholarship</t>
  </si>
  <si>
    <t>Cisco Scholarship</t>
  </si>
  <si>
    <t>Cdn Independent Grp Funeral Homes</t>
  </si>
  <si>
    <t>Graham Clarke Memorial Award</t>
  </si>
  <si>
    <t>Cimetrix Innovation Scholarships</t>
  </si>
  <si>
    <t>Karen Hill Memorial Scholarship</t>
  </si>
  <si>
    <t>Gene Duret Memorial Fund</t>
  </si>
  <si>
    <t>2501</t>
  </si>
  <si>
    <t>2504</t>
  </si>
  <si>
    <t>Andrew Bowerbank-Premier's Award</t>
  </si>
  <si>
    <t>2956</t>
  </si>
  <si>
    <t>2958</t>
  </si>
  <si>
    <t>2959</t>
  </si>
  <si>
    <t>2960</t>
  </si>
  <si>
    <t>2964</t>
  </si>
  <si>
    <t>2965</t>
  </si>
  <si>
    <t>2966</t>
  </si>
  <si>
    <t>Humber Arboretum Excellence Fund</t>
  </si>
  <si>
    <t>Nature For All</t>
  </si>
  <si>
    <t>The President’s Fund for Excellence</t>
  </si>
  <si>
    <t>Interest from Non-Endowed Funds</t>
  </si>
  <si>
    <t>6007</t>
  </si>
  <si>
    <t>Endow Jeoff Bull Scholarship</t>
  </si>
  <si>
    <t>6102</t>
  </si>
  <si>
    <t>6104</t>
  </si>
  <si>
    <t>Stabilization Fund</t>
  </si>
  <si>
    <t>170 Birmingham Street Parking - LS</t>
  </si>
  <si>
    <t>CCBI – Lakeshore</t>
  </si>
  <si>
    <t>2017-18 North Campus Redevelopment</t>
  </si>
  <si>
    <t>2017-18 Lakeshore Campus Redevelopm</t>
  </si>
  <si>
    <t>Lakeshore Data Centre</t>
  </si>
  <si>
    <t>CERF College 50th_Aboriginal Proj</t>
  </si>
  <si>
    <t>30 Carrier Drive</t>
  </si>
  <si>
    <t>2018-19 North Campus Redevelopment</t>
  </si>
  <si>
    <t>2018-19 Lakeshore Campus Redevelopm</t>
  </si>
  <si>
    <t>Greenhouse Gas Campus Retrofits</t>
  </si>
  <si>
    <t>GHG-Innovation Fund (single yr)</t>
  </si>
  <si>
    <t>RECO Site Improvement</t>
  </si>
  <si>
    <t>1100</t>
  </si>
  <si>
    <t>MTCU Facility Renewal 10-11</t>
  </si>
  <si>
    <t>1103</t>
  </si>
  <si>
    <t>College Equip Renew Fund 10-11</t>
  </si>
  <si>
    <t>1119</t>
  </si>
  <si>
    <t>North Etobicoke ES Transition</t>
  </si>
  <si>
    <t>1120</t>
  </si>
  <si>
    <t>Etobicoke Central ES Transition</t>
  </si>
  <si>
    <t>1121</t>
  </si>
  <si>
    <t>St. Clair West ES Transition</t>
  </si>
  <si>
    <t>1122</t>
  </si>
  <si>
    <t>Jane Wilson ES Transition</t>
  </si>
  <si>
    <t>1123</t>
  </si>
  <si>
    <t>Brampton ES Transition</t>
  </si>
  <si>
    <t>1124</t>
  </si>
  <si>
    <t>1608</t>
  </si>
  <si>
    <t>Aboriginal - AETS YR2</t>
  </si>
  <si>
    <t>1642</t>
  </si>
  <si>
    <t>1646</t>
  </si>
  <si>
    <t>HOTL 341 - Group 1</t>
  </si>
  <si>
    <t>1647</t>
  </si>
  <si>
    <t>HOTL 341 - Group 2</t>
  </si>
  <si>
    <t>1648</t>
  </si>
  <si>
    <t>HOTL 341 - Group 3</t>
  </si>
  <si>
    <t>1650</t>
  </si>
  <si>
    <t>HOTL 341 - Group 5</t>
  </si>
  <si>
    <t>1651</t>
  </si>
  <si>
    <t>HOTL 341 - Group 6</t>
  </si>
  <si>
    <t>1654</t>
  </si>
  <si>
    <t>HOTL Special Events - 1</t>
  </si>
  <si>
    <t>1655</t>
  </si>
  <si>
    <t>HOTL Special Events - 2</t>
  </si>
  <si>
    <t>1609</t>
  </si>
  <si>
    <t>Aiming for the Top Scholarship</t>
  </si>
  <si>
    <t>1610</t>
  </si>
  <si>
    <t>OIEO Scholarship</t>
  </si>
  <si>
    <t>1611</t>
  </si>
  <si>
    <t>Ontario Special Bursary</t>
  </si>
  <si>
    <t>1641</t>
  </si>
  <si>
    <t>HR Co-ordinating Committee</t>
  </si>
  <si>
    <t>1684</t>
  </si>
  <si>
    <t>CAPDHHE</t>
  </si>
  <si>
    <t>1640</t>
  </si>
  <si>
    <t>1644</t>
  </si>
  <si>
    <t>HAC - Hotel Assoc of Canada</t>
  </si>
  <si>
    <t>1645</t>
  </si>
  <si>
    <t>HRT404 - Group 02</t>
  </si>
  <si>
    <t>1652</t>
  </si>
  <si>
    <t>1653</t>
  </si>
  <si>
    <t>HRT Special Events - 2</t>
  </si>
  <si>
    <t>1668</t>
  </si>
  <si>
    <t>1102</t>
  </si>
  <si>
    <t>MTCU Facility Renewal Program</t>
  </si>
  <si>
    <t>1106</t>
  </si>
  <si>
    <t>Conect CIITE Project for Immigrants</t>
  </si>
  <si>
    <t>1113</t>
  </si>
  <si>
    <t>Pre-Apprent Horticulture</t>
  </si>
  <si>
    <t>1116</t>
  </si>
  <si>
    <t>CGTAT P14</t>
  </si>
  <si>
    <t>1118</t>
  </si>
  <si>
    <t>Pre-apprenticeship Cook Project</t>
  </si>
  <si>
    <t>1127</t>
  </si>
  <si>
    <t>Pathways - Sustainability &amp; Energy</t>
  </si>
  <si>
    <t>1128</t>
  </si>
  <si>
    <t>CGTAT P15</t>
  </si>
  <si>
    <t>1129</t>
  </si>
  <si>
    <t>1131</t>
  </si>
  <si>
    <t>CGTAT P16</t>
  </si>
  <si>
    <t>1133</t>
  </si>
  <si>
    <t>International Youth Internship</t>
  </si>
  <si>
    <t>1135</t>
  </si>
  <si>
    <t>OHCRIF - Ontario Human Capital Rese</t>
  </si>
  <si>
    <t>1136</t>
  </si>
  <si>
    <t>CGTAT P17</t>
  </si>
  <si>
    <t>1137</t>
  </si>
  <si>
    <t>PIF - Productivity and Innovation F</t>
  </si>
  <si>
    <t>1139</t>
  </si>
  <si>
    <t>CGTAT PHASE 18</t>
  </si>
  <si>
    <t>1142</t>
  </si>
  <si>
    <t>HUMBER- IYIP</t>
  </si>
  <si>
    <t>1148</t>
  </si>
  <si>
    <t>1151</t>
  </si>
  <si>
    <t>1152</t>
  </si>
  <si>
    <t>1158</t>
  </si>
  <si>
    <t>1437</t>
  </si>
  <si>
    <t>1400</t>
  </si>
  <si>
    <t>CPSI - Near Misses</t>
  </si>
  <si>
    <t>1402</t>
  </si>
  <si>
    <t>New Interactive Reading Experience</t>
  </si>
  <si>
    <t>1403</t>
  </si>
  <si>
    <t>BASKWILL - CCRF</t>
  </si>
  <si>
    <t>1404</t>
  </si>
  <si>
    <t>Creating an Eternal Journey-MVGD</t>
  </si>
  <si>
    <t>1405</t>
  </si>
  <si>
    <t>OOYAVAH - Building a Case for 3D Te</t>
  </si>
  <si>
    <t>1406</t>
  </si>
  <si>
    <t>Martino NSERC - Improving Cost &amp; Sa</t>
  </si>
  <si>
    <t>1407</t>
  </si>
  <si>
    <t>NSERC ARD - Biosteel Project</t>
  </si>
  <si>
    <t>1408</t>
  </si>
  <si>
    <t>Verticiel-CONII Project</t>
  </si>
  <si>
    <t>1410</t>
  </si>
  <si>
    <t>416 Automation-CONII Project</t>
  </si>
  <si>
    <t>1411</t>
  </si>
  <si>
    <t>Innovation Humber Incubator - OCE</t>
  </si>
  <si>
    <t>1412</t>
  </si>
  <si>
    <t>OCE Connection</t>
  </si>
  <si>
    <t>1413</t>
  </si>
  <si>
    <t>DreamBuilt-CONII Project</t>
  </si>
  <si>
    <t>1414</t>
  </si>
  <si>
    <t>DTAPP - Digital Tech Adoption Pilot</t>
  </si>
  <si>
    <t>1415</t>
  </si>
  <si>
    <t>RTS-CONII Project</t>
  </si>
  <si>
    <t>1416</t>
  </si>
  <si>
    <t>Paramedic Pathways Project</t>
  </si>
  <si>
    <t>1417</t>
  </si>
  <si>
    <t>CSMB-TV-CONII Project</t>
  </si>
  <si>
    <t>1418</t>
  </si>
  <si>
    <t>Cell 8 Games - CONII Project</t>
  </si>
  <si>
    <t>1419</t>
  </si>
  <si>
    <t>Natural Playgrounds - CONII Project</t>
  </si>
  <si>
    <t>1421</t>
  </si>
  <si>
    <t>Bringing Nature to Life</t>
  </si>
  <si>
    <t>1422</t>
  </si>
  <si>
    <t>Get Your Hours - CONII Project</t>
  </si>
  <si>
    <t>1424</t>
  </si>
  <si>
    <t>bNotions-CONII Project</t>
  </si>
  <si>
    <t>1425</t>
  </si>
  <si>
    <t>ARD1-BlueGreen Consulting</t>
  </si>
  <si>
    <t>1426</t>
  </si>
  <si>
    <t>TDSB Research</t>
  </si>
  <si>
    <t>1428</t>
  </si>
  <si>
    <t>HAR Research Day</t>
  </si>
  <si>
    <t>1429</t>
  </si>
  <si>
    <t>OCE VIP - APPSEED</t>
  </si>
  <si>
    <t>1431</t>
  </si>
  <si>
    <t>Castlemore Educational Services</t>
  </si>
  <si>
    <t>1433</t>
  </si>
  <si>
    <t>Oretome Limited</t>
  </si>
  <si>
    <t>1445</t>
  </si>
  <si>
    <t>1446</t>
  </si>
  <si>
    <t>1140</t>
  </si>
  <si>
    <t>1601</t>
  </si>
  <si>
    <t>Athletics Building Fund</t>
  </si>
  <si>
    <t>1602</t>
  </si>
  <si>
    <t>Library Collections Fund</t>
  </si>
  <si>
    <t>1605</t>
  </si>
  <si>
    <t>Deferred Salary Fund J. Goncalves</t>
  </si>
  <si>
    <t>1607</t>
  </si>
  <si>
    <t>HRD Third Decade</t>
  </si>
  <si>
    <t>1614</t>
  </si>
  <si>
    <t>Ontario Work Study</t>
  </si>
  <si>
    <t>1624</t>
  </si>
  <si>
    <t>Arboretum YR1</t>
  </si>
  <si>
    <t>1625</t>
  </si>
  <si>
    <t>Arboretum YR2</t>
  </si>
  <si>
    <t>1639</t>
  </si>
  <si>
    <t>Design Student Draft Table Deposit</t>
  </si>
  <si>
    <t>1649</t>
  </si>
  <si>
    <t>HTOM 511 Special Events</t>
  </si>
  <si>
    <t>1672</t>
  </si>
  <si>
    <t>Massage Anatomy Lab</t>
  </si>
  <si>
    <t>1673</t>
  </si>
  <si>
    <t>Fitness Leadership Experience</t>
  </si>
  <si>
    <t>1674</t>
  </si>
  <si>
    <t>Fitness Internship on campus</t>
  </si>
  <si>
    <t>1675</t>
  </si>
  <si>
    <t>CBET Best Practices</t>
  </si>
  <si>
    <t>1678</t>
  </si>
  <si>
    <t>OnCAT GenEd Alignment Project</t>
  </si>
  <si>
    <t>1679</t>
  </si>
  <si>
    <t>1680</t>
  </si>
  <si>
    <t>Mental Health Innovation</t>
  </si>
  <si>
    <t>1683</t>
  </si>
  <si>
    <t>Aboriginal Horticulture</t>
  </si>
  <si>
    <t>1615</t>
  </si>
  <si>
    <t>International Bursaries</t>
  </si>
  <si>
    <t>1656</t>
  </si>
  <si>
    <t>Chef Table</t>
  </si>
  <si>
    <t>1657</t>
  </si>
  <si>
    <t>Music Activities</t>
  </si>
  <si>
    <t>1659</t>
  </si>
  <si>
    <t>Parent Comm Fundraising</t>
  </si>
  <si>
    <t>1660</t>
  </si>
  <si>
    <t>Audition - Music</t>
  </si>
  <si>
    <t>1661</t>
  </si>
  <si>
    <t>Audition - Theatre</t>
  </si>
  <si>
    <t>1663</t>
  </si>
  <si>
    <t>Theatre Activities</t>
  </si>
  <si>
    <t>1664</t>
  </si>
  <si>
    <t>Music Concert/Clinic</t>
  </si>
  <si>
    <t>1666</t>
  </si>
  <si>
    <t>Audition - Film &amp; TV</t>
  </si>
  <si>
    <t>1667</t>
  </si>
  <si>
    <t>Audition - Comedy</t>
  </si>
  <si>
    <t>1681</t>
  </si>
  <si>
    <t>DIPA - Directing In Performing Arts</t>
  </si>
  <si>
    <t>1671</t>
  </si>
  <si>
    <t>CCWWP Conference</t>
  </si>
  <si>
    <t>2169</t>
  </si>
  <si>
    <t>Frances Thompson Award</t>
  </si>
  <si>
    <t>2400</t>
  </si>
  <si>
    <t>OTSS Ministry Match</t>
  </si>
  <si>
    <t>2495</t>
  </si>
  <si>
    <t>2701</t>
  </si>
  <si>
    <t>2818</t>
  </si>
  <si>
    <t>Dr. McNally Bursary</t>
  </si>
  <si>
    <t>2901</t>
  </si>
  <si>
    <t>Temporary Loan Fund</t>
  </si>
  <si>
    <t>2912</t>
  </si>
  <si>
    <t>William Bell Award</t>
  </si>
  <si>
    <t>2916</t>
  </si>
  <si>
    <t>Plastics Award</t>
  </si>
  <si>
    <t>2926</t>
  </si>
  <si>
    <t>Info Tech &amp; Acct Award</t>
  </si>
  <si>
    <t>2940</t>
  </si>
  <si>
    <t>SAT Walk Award</t>
  </si>
  <si>
    <t>2941</t>
  </si>
  <si>
    <t>2947</t>
  </si>
  <si>
    <t>Herb Society Award</t>
  </si>
  <si>
    <t>2951</t>
  </si>
  <si>
    <t>Sarah Thompson Award</t>
  </si>
  <si>
    <t>2962</t>
  </si>
  <si>
    <t>International Dev Inst</t>
  </si>
  <si>
    <t>2983</t>
  </si>
  <si>
    <t>2998</t>
  </si>
  <si>
    <t>Interest Distribution Restricted</t>
  </si>
  <si>
    <t>2999</t>
  </si>
  <si>
    <t>Student Emergency Loans</t>
  </si>
  <si>
    <t>2774</t>
  </si>
  <si>
    <t>HSBC Easy Start Program</t>
  </si>
  <si>
    <t>2775</t>
  </si>
  <si>
    <t>Sirius XM Radio</t>
  </si>
  <si>
    <t>3500</t>
  </si>
  <si>
    <t>International Project Office</t>
  </si>
  <si>
    <t>3501</t>
  </si>
  <si>
    <t>Ningbo</t>
  </si>
  <si>
    <t>3502</t>
  </si>
  <si>
    <t>Jimei</t>
  </si>
  <si>
    <t>3503</t>
  </si>
  <si>
    <t>3600</t>
  </si>
  <si>
    <t>Ctr Exc-Business School</t>
  </si>
  <si>
    <t>3610</t>
  </si>
  <si>
    <t>Ctr Exc-HRT</t>
  </si>
  <si>
    <t>6400</t>
  </si>
  <si>
    <t>Endow OTSS Ministry Match</t>
  </si>
  <si>
    <t>6969</t>
  </si>
  <si>
    <t>Endow OTSS SCAPA</t>
  </si>
  <si>
    <t>6701</t>
  </si>
  <si>
    <t>9100</t>
  </si>
  <si>
    <t>KIP Lakeshore Building L</t>
  </si>
  <si>
    <t>9101</t>
  </si>
  <si>
    <t>AEF Competitive 08-09 Greenhouse</t>
  </si>
  <si>
    <t>9102</t>
  </si>
  <si>
    <t>Learning Resource Commons Bldg - N</t>
  </si>
  <si>
    <t>9103</t>
  </si>
  <si>
    <t>Early Works - North</t>
  </si>
  <si>
    <t>9104</t>
  </si>
  <si>
    <t>3253 Lakeshore Boulevard</t>
  </si>
  <si>
    <t>9105</t>
  </si>
  <si>
    <t>9107</t>
  </si>
  <si>
    <t>9108</t>
  </si>
  <si>
    <t>Residence Sprinkler System Upgrade</t>
  </si>
  <si>
    <t>9109</t>
  </si>
  <si>
    <t>3156-3158 Lakeshore Townhouses</t>
  </si>
  <si>
    <t>9110</t>
  </si>
  <si>
    <t>Carrier Drive Parking Solution</t>
  </si>
  <si>
    <t>9112</t>
  </si>
  <si>
    <t>Bio-Science Lab &amp; Classroom Expansi</t>
  </si>
  <si>
    <t>9115</t>
  </si>
  <si>
    <t>Amphitheatre – Building F</t>
  </si>
  <si>
    <t>9121</t>
  </si>
  <si>
    <t>9122</t>
  </si>
  <si>
    <t>E135 Renovations</t>
  </si>
  <si>
    <t>9130</t>
  </si>
  <si>
    <t>9131</t>
  </si>
  <si>
    <t>9133</t>
  </si>
  <si>
    <t>G-H OUF Booth</t>
  </si>
  <si>
    <t>1005</t>
  </si>
  <si>
    <t>League Literary Comp</t>
  </si>
  <si>
    <t>1007</t>
  </si>
  <si>
    <t>OISE Summer Institute</t>
  </si>
  <si>
    <t>ACAA</t>
  </si>
  <si>
    <t>Planning and Development Office</t>
  </si>
  <si>
    <t>ACA</t>
  </si>
  <si>
    <t>Director-Planning and Development</t>
  </si>
  <si>
    <t>AC</t>
  </si>
  <si>
    <t>Planning and Development</t>
  </si>
  <si>
    <t>6360</t>
  </si>
  <si>
    <t>CCFA</t>
  </si>
  <si>
    <t>CCF</t>
  </si>
  <si>
    <t>2050</t>
  </si>
  <si>
    <t>Distributed Learning</t>
  </si>
  <si>
    <t>Centre for Teaching Learning CE FF</t>
  </si>
  <si>
    <t>Open Learning Centre</t>
  </si>
  <si>
    <t>On-Line Course Development</t>
  </si>
  <si>
    <t>BCBA</t>
  </si>
  <si>
    <t>BCB</t>
  </si>
  <si>
    <t>Director-Arboretum</t>
  </si>
  <si>
    <t>Interior Decorating Orangeville</t>
  </si>
  <si>
    <t>Home Renovation-Orangeville</t>
  </si>
  <si>
    <t>Building L New Program Equip</t>
  </si>
  <si>
    <t>Strategic Projects-Media</t>
  </si>
  <si>
    <t>2563</t>
  </si>
  <si>
    <t>2565</t>
  </si>
  <si>
    <t>Feature Film Productions</t>
  </si>
  <si>
    <t>2612</t>
  </si>
  <si>
    <t>Photography Equipment</t>
  </si>
  <si>
    <t>2662</t>
  </si>
  <si>
    <t>Advertising &amp; Marketing Communicati</t>
  </si>
  <si>
    <t>PW&amp;C</t>
  </si>
  <si>
    <t>BEDB</t>
  </si>
  <si>
    <t>Prog Moulded Prod</t>
  </si>
  <si>
    <t>HRT Lab Fees</t>
  </si>
  <si>
    <t>GH Curriculum Development</t>
  </si>
  <si>
    <t>Master Chef</t>
  </si>
  <si>
    <t>Awards &amp; Alumni</t>
  </si>
  <si>
    <t>3402</t>
  </si>
  <si>
    <t>Exercise Science and Lifestyle Mgmt</t>
  </si>
  <si>
    <t>3506</t>
  </si>
  <si>
    <t>3507</t>
  </si>
  <si>
    <t>Co-op Fees Business</t>
  </si>
  <si>
    <t>3652</t>
  </si>
  <si>
    <t>Business Admin-Orangeville</t>
  </si>
  <si>
    <t>3655</t>
  </si>
  <si>
    <t>Business Mgmt-Orangeville</t>
  </si>
  <si>
    <t>3705</t>
  </si>
  <si>
    <t>2654</t>
  </si>
  <si>
    <t>Media Advertising Sales</t>
  </si>
  <si>
    <t>3510</t>
  </si>
  <si>
    <t>3513</t>
  </si>
  <si>
    <t>3707</t>
  </si>
  <si>
    <t>3801</t>
  </si>
  <si>
    <t>Co-op Fees Health Sciences</t>
  </si>
  <si>
    <t>3804</t>
  </si>
  <si>
    <t>Research-School of Health Sciences</t>
  </si>
  <si>
    <t>3805</t>
  </si>
  <si>
    <t>F Bldg 4th floor</t>
  </si>
  <si>
    <t>BHBA</t>
  </si>
  <si>
    <t>Daycare</t>
  </si>
  <si>
    <t>BHB</t>
  </si>
  <si>
    <t>Director-Daycare</t>
  </si>
  <si>
    <t>BHCA</t>
  </si>
  <si>
    <t>CE Nursing</t>
  </si>
  <si>
    <t>BHC</t>
  </si>
  <si>
    <t>Director-CE Nursing</t>
  </si>
  <si>
    <t>3802</t>
  </si>
  <si>
    <t>3954</t>
  </si>
  <si>
    <t>Clinical Sim Lab</t>
  </si>
  <si>
    <t>3901</t>
  </si>
  <si>
    <t>CE ECE FF</t>
  </si>
  <si>
    <t>3903</t>
  </si>
  <si>
    <t>Distance Ed-Community Pharmacy</t>
  </si>
  <si>
    <t>3904</t>
  </si>
  <si>
    <t>CE Emergency Skills NF</t>
  </si>
  <si>
    <t>3952</t>
  </si>
  <si>
    <t>CE ECE NF</t>
  </si>
  <si>
    <t>3956</t>
  </si>
  <si>
    <t>CE Emergency Skills FF</t>
  </si>
  <si>
    <t>4101</t>
  </si>
  <si>
    <t>Coop Fees-Creative &amp; Perf Arts</t>
  </si>
  <si>
    <t>4153</t>
  </si>
  <si>
    <t>Midi-Jazz CE NF</t>
  </si>
  <si>
    <t>4154</t>
  </si>
  <si>
    <t>Jazz in the Schools</t>
  </si>
  <si>
    <t>4155</t>
  </si>
  <si>
    <t>Next Generation Jazz</t>
  </si>
  <si>
    <t>4156</t>
  </si>
  <si>
    <t>Music Studio</t>
  </si>
  <si>
    <t>4157</t>
  </si>
  <si>
    <t>4159</t>
  </si>
  <si>
    <t>Theatre Seasons</t>
  </si>
  <si>
    <t>4160</t>
  </si>
  <si>
    <t>Theatre Arts-Tickets</t>
  </si>
  <si>
    <t>4165</t>
  </si>
  <si>
    <t>Script Writing</t>
  </si>
  <si>
    <t>4167</t>
  </si>
  <si>
    <t>Creative Writing-On Site</t>
  </si>
  <si>
    <t>4169</t>
  </si>
  <si>
    <t>Publishing Workshop</t>
  </si>
  <si>
    <t>4170</t>
  </si>
  <si>
    <t>Literary Agency</t>
  </si>
  <si>
    <t>4172</t>
  </si>
  <si>
    <t>Summer Camp for Kids</t>
  </si>
  <si>
    <t>4401</t>
  </si>
  <si>
    <t>Firefighter CE Non-Funded</t>
  </si>
  <si>
    <t>4553</t>
  </si>
  <si>
    <t>Law Foundation Project</t>
  </si>
  <si>
    <t>4704</t>
  </si>
  <si>
    <t>Staff Initiated Research Fund 3</t>
  </si>
  <si>
    <t>4705</t>
  </si>
  <si>
    <t>Staff Initiated Research Fund 4</t>
  </si>
  <si>
    <t>4706</t>
  </si>
  <si>
    <t>Staff Initiated Research Fund 5</t>
  </si>
  <si>
    <t>4707</t>
  </si>
  <si>
    <t>Staff Initiated Research Fund 6</t>
  </si>
  <si>
    <t>4708</t>
  </si>
  <si>
    <t>Staff Initiated Research Fund 7</t>
  </si>
  <si>
    <t>4709</t>
  </si>
  <si>
    <t>Staff Initiated Research Fund 8</t>
  </si>
  <si>
    <t>4710</t>
  </si>
  <si>
    <t>Staff Initiated Research Fund 9</t>
  </si>
  <si>
    <t>4711</t>
  </si>
  <si>
    <t>Staff Initiated Research Fund 10</t>
  </si>
  <si>
    <t>4714</t>
  </si>
  <si>
    <t>LaunchPad Competition 2</t>
  </si>
  <si>
    <t>4715</t>
  </si>
  <si>
    <t>LaunchPad Competition 3</t>
  </si>
  <si>
    <t>4716</t>
  </si>
  <si>
    <t>Staff Initiated Research Fund 11</t>
  </si>
  <si>
    <t>4717</t>
  </si>
  <si>
    <t>Staff Initiated Research Fund 12</t>
  </si>
  <si>
    <t>6051</t>
  </si>
  <si>
    <t>Polytechnics Canada</t>
  </si>
  <si>
    <t>CDBC</t>
  </si>
  <si>
    <t>Manager-Maint &amp; Operations North</t>
  </si>
  <si>
    <t>CDBD</t>
  </si>
  <si>
    <t>Mgr-Maint &amp; Operations Lakeshore</t>
  </si>
  <si>
    <t>CDCA</t>
  </si>
  <si>
    <t>Strategic Asset Management</t>
  </si>
  <si>
    <t>CDC</t>
  </si>
  <si>
    <t>6607</t>
  </si>
  <si>
    <t>Lakeshore Arena</t>
  </si>
  <si>
    <t>CDBE</t>
  </si>
  <si>
    <t>CDE</t>
  </si>
  <si>
    <t>Assoc Dir-Facilities Business Intel</t>
  </si>
  <si>
    <t>CGAA</t>
  </si>
  <si>
    <t>CGA</t>
  </si>
  <si>
    <t>CG</t>
  </si>
  <si>
    <t>DHAC</t>
  </si>
  <si>
    <t>Manager-Campus Services</t>
  </si>
  <si>
    <t>DHAD</t>
  </si>
  <si>
    <t>Manager-Purchasing &amp; Sustainability</t>
  </si>
  <si>
    <t>8161</t>
  </si>
  <si>
    <t>8164</t>
  </si>
  <si>
    <t>1201</t>
  </si>
  <si>
    <t>Planning</t>
  </si>
  <si>
    <t>7152</t>
  </si>
  <si>
    <t>ACE</t>
  </si>
  <si>
    <t>Assoc Dean-Dual Credit</t>
  </si>
  <si>
    <t>DCAB</t>
  </si>
  <si>
    <t>Manager-Career Services</t>
  </si>
  <si>
    <t>DCBA</t>
  </si>
  <si>
    <t>DCB</t>
  </si>
  <si>
    <t>Director-Student Life Programs</t>
  </si>
  <si>
    <t>7454</t>
  </si>
  <si>
    <t>Disability Services Transition Prog</t>
  </si>
  <si>
    <t>7553</t>
  </si>
  <si>
    <t>Photocopier-North</t>
  </si>
  <si>
    <t>7554</t>
  </si>
  <si>
    <t>Photocopier-Lakeshore</t>
  </si>
  <si>
    <t>DG</t>
  </si>
  <si>
    <t>Centre for Employee Benefits</t>
  </si>
  <si>
    <t>1352</t>
  </si>
  <si>
    <t>Youth Employment Fund Projects</t>
  </si>
  <si>
    <t>1355</t>
  </si>
  <si>
    <t>TBD</t>
  </si>
  <si>
    <t>DJ</t>
  </si>
  <si>
    <t>Advising &amp; Student Academic Support</t>
  </si>
  <si>
    <t>7301</t>
  </si>
  <si>
    <t>Work Study</t>
  </si>
  <si>
    <t>8401</t>
  </si>
  <si>
    <t>Central Provisions</t>
  </si>
  <si>
    <t>8430</t>
  </si>
  <si>
    <t>Create Design Cluster</t>
  </si>
  <si>
    <t>8431</t>
  </si>
  <si>
    <t>North Transportation Study</t>
  </si>
  <si>
    <t>8432</t>
  </si>
  <si>
    <t>Wayfinding</t>
  </si>
  <si>
    <t>8433</t>
  </si>
  <si>
    <t>Play Lab Lakeshore</t>
  </si>
  <si>
    <t>8434</t>
  </si>
  <si>
    <t>Concourse North</t>
  </si>
  <si>
    <t>8435</t>
  </si>
  <si>
    <t>Student Sticky Spots North</t>
  </si>
  <si>
    <t>8436</t>
  </si>
  <si>
    <t>Design Wireless Sustainability</t>
  </si>
  <si>
    <t>8437</t>
  </si>
  <si>
    <t>Lakeshore Building H</t>
  </si>
  <si>
    <t>8438</t>
  </si>
  <si>
    <t>Motorcycle Shop</t>
  </si>
  <si>
    <t>8439</t>
  </si>
  <si>
    <t>LRC Building</t>
  </si>
  <si>
    <t>8440</t>
  </si>
  <si>
    <t>Lakeshore New Design Build</t>
  </si>
  <si>
    <t>8441</t>
  </si>
  <si>
    <t>Research Offices North</t>
  </si>
  <si>
    <t>8442</t>
  </si>
  <si>
    <t>TBS - International Development - L</t>
  </si>
  <si>
    <t>8443</t>
  </si>
  <si>
    <t>TBS - Events Management - L</t>
  </si>
  <si>
    <t>8444</t>
  </si>
  <si>
    <t>SMSIT - Sound Edit Studios HB106- L</t>
  </si>
  <si>
    <t>8445</t>
  </si>
  <si>
    <t>SSCS-PlayTherapy Faculty Offices-L</t>
  </si>
  <si>
    <t>8446</t>
  </si>
  <si>
    <t>SHRT - Expansion of Office area - N</t>
  </si>
  <si>
    <t>8447</t>
  </si>
  <si>
    <t>3170 LK - Renovation of space - L</t>
  </si>
  <si>
    <t>8448</t>
  </si>
  <si>
    <t>HR/IT Relocation - North</t>
  </si>
  <si>
    <t>8449</t>
  </si>
  <si>
    <t>Prayer Room - Lakeshore</t>
  </si>
  <si>
    <t>8450</t>
  </si>
  <si>
    <t>E135 - Lecture Hall - North</t>
  </si>
  <si>
    <t>8452</t>
  </si>
  <si>
    <t>Informal Meeting Space</t>
  </si>
  <si>
    <t>8453</t>
  </si>
  <si>
    <t>SHS - Science Lab Suite H</t>
  </si>
  <si>
    <t>8454</t>
  </si>
  <si>
    <t>SMSIT - Renovation L229</t>
  </si>
  <si>
    <t>8455</t>
  </si>
  <si>
    <t>CTL - Teaching &amp; Learning Centre LK</t>
  </si>
  <si>
    <t>8456</t>
  </si>
  <si>
    <t>SHS - Building M Elevator</t>
  </si>
  <si>
    <t>8457</t>
  </si>
  <si>
    <t>SSCS - Program Coordinator Office</t>
  </si>
  <si>
    <t>8458</t>
  </si>
  <si>
    <t>Refurbish Blue Room - Lakeshore</t>
  </si>
  <si>
    <t>8459</t>
  </si>
  <si>
    <t>Building M - 3rd Floor Rough-in</t>
  </si>
  <si>
    <t>8460</t>
  </si>
  <si>
    <t>TBS - Trading Floor</t>
  </si>
  <si>
    <t>8461</t>
  </si>
  <si>
    <t>VPA - Student Artwork Display</t>
  </si>
  <si>
    <t>8462</t>
  </si>
  <si>
    <t>SHRT - Humber Room Renovation</t>
  </si>
  <si>
    <t>8600</t>
  </si>
  <si>
    <t>G-H Brick Repair</t>
  </si>
  <si>
    <t>8602</t>
  </si>
  <si>
    <t>Fashion Institute</t>
  </si>
  <si>
    <t>8603</t>
  </si>
  <si>
    <t>Central Plant/Chiller Work - North</t>
  </si>
  <si>
    <t>8604</t>
  </si>
  <si>
    <t>Additional Parking Construction - N</t>
  </si>
  <si>
    <t>8605</t>
  </si>
  <si>
    <t>Tim Hortons Renovations</t>
  </si>
  <si>
    <t>8606</t>
  </si>
  <si>
    <t>B302 &amp; LX104 Renovation</t>
  </si>
  <si>
    <t>8700</t>
  </si>
  <si>
    <t>Concrete Walkway Structural Repairs</t>
  </si>
  <si>
    <t>8701</t>
  </si>
  <si>
    <t>Dearetor Replacement Steam System</t>
  </si>
  <si>
    <t>8702</t>
  </si>
  <si>
    <t>Fire Alarm Speakers - Exterior</t>
  </si>
  <si>
    <t>8703</t>
  </si>
  <si>
    <t>Rooftop Units - Replace</t>
  </si>
  <si>
    <t>8706</t>
  </si>
  <si>
    <t>Replace Sheet Metal Roofing at Rear</t>
  </si>
  <si>
    <t>8707</t>
  </si>
  <si>
    <t>Storm Drain Upgrades</t>
  </si>
  <si>
    <t>8708</t>
  </si>
  <si>
    <t>Main Entrance Refurbish</t>
  </si>
  <si>
    <t>8709</t>
  </si>
  <si>
    <t>Electrical and Mechanical Upgrades</t>
  </si>
  <si>
    <t>8710</t>
  </si>
  <si>
    <t>Carpet Replacement</t>
  </si>
  <si>
    <t>8711</t>
  </si>
  <si>
    <t>Canopy and Door Refinish</t>
  </si>
  <si>
    <t>8712</t>
  </si>
  <si>
    <t>Deferred Maintenance TBA</t>
  </si>
  <si>
    <t>8713</t>
  </si>
  <si>
    <t>8714</t>
  </si>
  <si>
    <t>Career Centre-H107 Renovation</t>
  </si>
  <si>
    <t>8715</t>
  </si>
  <si>
    <t>8716</t>
  </si>
  <si>
    <t>Faculty Union Office, K216</t>
  </si>
  <si>
    <t>8717</t>
  </si>
  <si>
    <t>Facilities Ofice Conso D149/D134</t>
  </si>
  <si>
    <t>8718</t>
  </si>
  <si>
    <t>8720</t>
  </si>
  <si>
    <t>Corporate Training Room HR, D240</t>
  </si>
  <si>
    <t>8721</t>
  </si>
  <si>
    <t>Fashion &amp; Cosmetics, A107</t>
  </si>
  <si>
    <t>8722</t>
  </si>
  <si>
    <t>8723</t>
  </si>
  <si>
    <t>Simulation Apartment, H441</t>
  </si>
  <si>
    <t>8724</t>
  </si>
  <si>
    <t>Relocate SMS staff, M</t>
  </si>
  <si>
    <t>8725</t>
  </si>
  <si>
    <t>Office Relocation, K201</t>
  </si>
  <si>
    <t>8726</t>
  </si>
  <si>
    <t>NX109 SM Fibre-N224</t>
  </si>
  <si>
    <t>8727</t>
  </si>
  <si>
    <t>E302A – Hub Room</t>
  </si>
  <si>
    <t>8728</t>
  </si>
  <si>
    <t>E408A Network Closet</t>
  </si>
  <si>
    <t>8729</t>
  </si>
  <si>
    <t>C101A relocate HRT</t>
  </si>
  <si>
    <t>1500</t>
  </si>
  <si>
    <t>Job Evaluation</t>
  </si>
  <si>
    <t>1554</t>
  </si>
  <si>
    <t>Strategic Projects - HR</t>
  </si>
  <si>
    <t>4662</t>
  </si>
  <si>
    <t>New Markets</t>
  </si>
  <si>
    <t>7754</t>
  </si>
  <si>
    <t>Degree Viewbook</t>
  </si>
  <si>
    <t>7904</t>
  </si>
  <si>
    <t>Ont Mgmt Development Program</t>
  </si>
  <si>
    <t>7905</t>
  </si>
  <si>
    <t>Library Skills Certificate Program</t>
  </si>
  <si>
    <t>7906</t>
  </si>
  <si>
    <t>Health Pharma Customized Programs</t>
  </si>
  <si>
    <t>7909</t>
  </si>
  <si>
    <t>Volunteer Management Program</t>
  </si>
  <si>
    <t>7910</t>
  </si>
  <si>
    <t>Cdn Med Dev Ind Online Certificate</t>
  </si>
  <si>
    <t>7913</t>
  </si>
  <si>
    <t>Insurance Inst Canada Certificate</t>
  </si>
  <si>
    <t>7916</t>
  </si>
  <si>
    <t>WSIB Contract Training</t>
  </si>
  <si>
    <t>7917</t>
  </si>
  <si>
    <t>Prior Learning Assessment</t>
  </si>
  <si>
    <t>7919</t>
  </si>
  <si>
    <t>Business Success Using the Internet</t>
  </si>
  <si>
    <t>7920</t>
  </si>
  <si>
    <t>Building Superintendent</t>
  </si>
  <si>
    <t>7921</t>
  </si>
  <si>
    <t>Life Licensing Qualification Prog</t>
  </si>
  <si>
    <t>7922</t>
  </si>
  <si>
    <t>Maintenance Asset Planning</t>
  </si>
  <si>
    <t>8003</t>
  </si>
  <si>
    <t>Corporate Training Unit Overheads</t>
  </si>
  <si>
    <t>8001</t>
  </si>
  <si>
    <t>Moneris Clearing</t>
  </si>
  <si>
    <t>7850</t>
  </si>
  <si>
    <t>7851</t>
  </si>
  <si>
    <t>7852</t>
  </si>
  <si>
    <t>DFBA</t>
  </si>
  <si>
    <t>Sailing &amp; Power Boating Centre</t>
  </si>
  <si>
    <t>DFB</t>
  </si>
  <si>
    <t>Manager-Sailing &amp; Power Boat Cntr</t>
  </si>
  <si>
    <t>9010</t>
  </si>
  <si>
    <t>G-H Justice Study BAA</t>
  </si>
  <si>
    <t>9003</t>
  </si>
  <si>
    <t>G-H Computing Coop-Humber</t>
  </si>
  <si>
    <t>9201</t>
  </si>
  <si>
    <t>G-H Revenue</t>
  </si>
  <si>
    <t>9206</t>
  </si>
  <si>
    <t>G-H 10th Year Anniversary</t>
  </si>
  <si>
    <t>9207</t>
  </si>
  <si>
    <t>G-H CUCC</t>
  </si>
  <si>
    <t>9252</t>
  </si>
  <si>
    <t>G-H Ont University Recruitment Conf</t>
  </si>
  <si>
    <t>90120</t>
  </si>
  <si>
    <t>SVP-Transformation and Strategic Pa</t>
  </si>
  <si>
    <t xml:space="preserve"> Audio/Visual Support</t>
  </si>
  <si>
    <t>WorkSTUDY</t>
  </si>
  <si>
    <t>6351</t>
  </si>
  <si>
    <t>I.T. Client Services</t>
  </si>
  <si>
    <t>Billing &amp; Reporting</t>
  </si>
  <si>
    <t>Skills Ontario</t>
  </si>
  <si>
    <t>Telephony</t>
  </si>
  <si>
    <t>Enterprise Business Operations</t>
  </si>
  <si>
    <t>Flexible Learning</t>
  </si>
  <si>
    <t>Walmart Project</t>
  </si>
  <si>
    <t>Closed Captioning</t>
  </si>
  <si>
    <t>Radio Station</t>
  </si>
  <si>
    <t>Bachelor of Design</t>
  </si>
  <si>
    <t>Content Strategy</t>
  </si>
  <si>
    <t>CGTAT A 1</t>
  </si>
  <si>
    <t>CGTAT A 6</t>
  </si>
  <si>
    <t>CGTAT A 051</t>
  </si>
  <si>
    <t>CGTAT A 51</t>
  </si>
  <si>
    <t>CGTAT A 061</t>
  </si>
  <si>
    <t>CGTAT A 66</t>
  </si>
  <si>
    <t>CGTAT 78 C</t>
  </si>
  <si>
    <t>CGTAT 78 SB</t>
  </si>
  <si>
    <t>CGTAT A 80</t>
  </si>
  <si>
    <t>CGTAT A 96</t>
  </si>
  <si>
    <t>CGTAT A 97</t>
  </si>
  <si>
    <t>CGTAT 98 C</t>
  </si>
  <si>
    <t>CGTAT 98 SB</t>
  </si>
  <si>
    <t>CGTAT A 101</t>
  </si>
  <si>
    <t>CGTAT 101 C</t>
  </si>
  <si>
    <t>CGTAT 101 SB</t>
  </si>
  <si>
    <t>CGTAT A 111</t>
  </si>
  <si>
    <t>CGTAT 103 C</t>
  </si>
  <si>
    <t>CGTAT 103 SB</t>
  </si>
  <si>
    <t>CGTAT A 06 C</t>
  </si>
  <si>
    <t>CGTAT A 06 SB</t>
  </si>
  <si>
    <t>CGTAT 77 C</t>
  </si>
  <si>
    <t>CGTAT 77 SB</t>
  </si>
  <si>
    <t>CGTAT A 44</t>
  </si>
  <si>
    <t>CGTAT A 94</t>
  </si>
  <si>
    <t>CGTAT A 95</t>
  </si>
  <si>
    <t>CGTAT A 43</t>
  </si>
  <si>
    <t>CGTAT A 64</t>
  </si>
  <si>
    <t>CGTAT A 73</t>
  </si>
  <si>
    <t>AU - Youth Transition program</t>
  </si>
  <si>
    <t>Adv Chocolate &amp; Confectionery Art</t>
  </si>
  <si>
    <t>Professional Accounting Practice GC</t>
  </si>
  <si>
    <t>Humber Golf Lab</t>
  </si>
  <si>
    <t>Systems Navigator GC</t>
  </si>
  <si>
    <t>Fire Services Diploma</t>
  </si>
  <si>
    <t>CTI Pilot Projects</t>
  </si>
  <si>
    <t>VP-Administration and CFO</t>
  </si>
  <si>
    <t>Facilities Business Operations</t>
  </si>
  <si>
    <t>Retail-Food Op -Director's Office</t>
  </si>
  <si>
    <t>Bookstore</t>
  </si>
  <si>
    <t>Beverage Vending</t>
  </si>
  <si>
    <t>Ethnic Food</t>
  </si>
  <si>
    <t>Snack Vending</t>
  </si>
  <si>
    <t>Print Centre</t>
  </si>
  <si>
    <t>International Advertising</t>
  </si>
  <si>
    <t>Residence-Director's Office</t>
  </si>
  <si>
    <t>Residence Projects</t>
  </si>
  <si>
    <t>Aboriginal Project Management</t>
  </si>
  <si>
    <t>Diversity &amp; Inclusion</t>
  </si>
  <si>
    <t>Student Conduct &amp; Rez Life</t>
  </si>
  <si>
    <t>Mental Health Services</t>
  </si>
  <si>
    <t>Assoc Dean, Trans &amp; Acad Supp Admin</t>
  </si>
  <si>
    <t>Academic Support</t>
  </si>
  <si>
    <t>Dean-Indigenous Education and Engag</t>
  </si>
  <si>
    <t>Project Management Services</t>
  </si>
  <si>
    <t>DRP Database Administrator</t>
  </si>
  <si>
    <t>EA Banner Integration</t>
  </si>
  <si>
    <t>MS SQL Server Upgrade</t>
  </si>
  <si>
    <t>Student Support Fund</t>
  </si>
  <si>
    <t>FM170443 N – A107-Spa renovations</t>
  </si>
  <si>
    <t>FM180005-N-C109 Golf Management S L</t>
  </si>
  <si>
    <t>FM180006-L-R146,R150 Athletics Room</t>
  </si>
  <si>
    <t>FM180004-N-TCM Lab</t>
  </si>
  <si>
    <t>FM170548-N-Finance Renovation B311</t>
  </si>
  <si>
    <t>FM170386-N-H318-Cosmetic Lab Renova</t>
  </si>
  <si>
    <t>FM190001-N-G101, G103-Student Space</t>
  </si>
  <si>
    <t>FM170257-N-LRC2141-Test Centre Wait</t>
  </si>
  <si>
    <t>FM170698-N-Library-Digital Walls</t>
  </si>
  <si>
    <t>FM180051-N-Fire Truck Storage</t>
  </si>
  <si>
    <t>FM180002-L-H206-ARI and CTL Office</t>
  </si>
  <si>
    <t>FM170485-L-Library-AD Office</t>
  </si>
  <si>
    <t>FM170488-L-H100A-IDI Office Renovat</t>
  </si>
  <si>
    <t>FM180000-N-L154-School of Media Ren</t>
  </si>
  <si>
    <t>FM170122-N-H437,H438,H439-Obstetric</t>
  </si>
  <si>
    <t>FM150262-N-J122, F221-PC Lab Reloca</t>
  </si>
  <si>
    <t>FM150262-N-H217-Classroom Relocatio</t>
  </si>
  <si>
    <t>FM170059-N-D201-CTL Office Space</t>
  </si>
  <si>
    <t>FM180007-L-D206-Faculty Office Reno</t>
  </si>
  <si>
    <t>FM150262-N-E205-Business School Ren</t>
  </si>
  <si>
    <t>Greenhouse Gas Campus Retrofit</t>
  </si>
  <si>
    <t>GHG - Innovation Fund</t>
  </si>
  <si>
    <t>AVP-Legal and Risk Management</t>
  </si>
  <si>
    <t>7800</t>
  </si>
  <si>
    <t>7915</t>
  </si>
  <si>
    <t>Corporate Training Solutions</t>
  </si>
  <si>
    <t>G-H R 17/18 Papadogiannis</t>
  </si>
  <si>
    <t>G-H R 17/18 Burr/Holloway</t>
  </si>
  <si>
    <t>G-H R 17/18 Coutinho</t>
  </si>
  <si>
    <t>G-H R 17/18 Coutinho (2)</t>
  </si>
  <si>
    <t>G-H R 18/19 Evans</t>
  </si>
  <si>
    <t>G-H R 18/19 Zettle</t>
  </si>
  <si>
    <t>G-H R 18/19 Sandford (1)</t>
  </si>
  <si>
    <t>G-H R 18/19 Sandford (2)</t>
  </si>
  <si>
    <t>G-H R 18/19 Danto(2)</t>
  </si>
  <si>
    <t>G-H R 18/19 Lo</t>
  </si>
  <si>
    <t>G-H R 18/19 Danto (1)</t>
  </si>
  <si>
    <t>G-H R 18/19 Millar</t>
  </si>
  <si>
    <t>G-H R 18/19 Auger &amp; Obadia</t>
  </si>
  <si>
    <t>G-H R 18/19 Danto (3)</t>
  </si>
  <si>
    <t>G-H R 18/19 Koerber</t>
  </si>
  <si>
    <t>G-H SA 2018 Britain</t>
  </si>
  <si>
    <t>G-H SA 2018 Denmark</t>
  </si>
  <si>
    <t>G-H SA 2018 Ecuador/Galapagos</t>
  </si>
  <si>
    <t>G-H SA 2018 France/Netherlands</t>
  </si>
  <si>
    <t>G-H SA 2018 India</t>
  </si>
  <si>
    <t>G-H SA 2018 Italy</t>
  </si>
  <si>
    <t>G-H SA 2018 Japan</t>
  </si>
  <si>
    <t>G-H SA 2018 New York/Los Angeles</t>
  </si>
  <si>
    <t>G-H SA 2018 New Zealand</t>
  </si>
  <si>
    <t>G-H SA 2018 Singapore</t>
  </si>
  <si>
    <t>G-H SA 2018 Switzerland</t>
  </si>
  <si>
    <t>G-H SA 2018 Netherland/Denmark</t>
  </si>
  <si>
    <t>G-H SA 2018 Moosonee</t>
  </si>
  <si>
    <t>G-H Soka Education</t>
  </si>
  <si>
    <t>G-H Assistant Vice-Provost-Humber</t>
  </si>
  <si>
    <t>G-H Public Relations - Humber</t>
  </si>
  <si>
    <t>G-H Capital Central</t>
  </si>
  <si>
    <t>Intl Student Recovery (ISR)</t>
  </si>
  <si>
    <t>PYA Grant</t>
  </si>
  <si>
    <t>MAESD Other One-Time Grant</t>
  </si>
  <si>
    <t>Refund Review Adjustments</t>
  </si>
  <si>
    <t>Interdepartmental revenue</t>
  </si>
  <si>
    <t>REEP eLearning Revenue</t>
  </si>
  <si>
    <t>REEP ILF Revenue</t>
  </si>
  <si>
    <t>REEP vILF Revenue</t>
  </si>
  <si>
    <t>REEP Exam Revenue</t>
  </si>
  <si>
    <t>REEP Simulation Revenue</t>
  </si>
  <si>
    <t>REEP Other Revenue</t>
  </si>
  <si>
    <t>Travel Ground Transportation</t>
  </si>
  <si>
    <t>5001</t>
  </si>
  <si>
    <t>Operating Grant Prior Year Adjust</t>
  </si>
  <si>
    <t>5011</t>
  </si>
  <si>
    <t>Sick Leave Buyout Grant</t>
  </si>
  <si>
    <t>5AAB</t>
  </si>
  <si>
    <t>Supplementary Operating Grants</t>
  </si>
  <si>
    <t>5AAC</t>
  </si>
  <si>
    <t>Capital Grants</t>
  </si>
  <si>
    <t>5AAD</t>
  </si>
  <si>
    <t>Other MTCU Grants</t>
  </si>
  <si>
    <t>5AAE</t>
  </si>
  <si>
    <t>Apprenticeship Grants</t>
  </si>
  <si>
    <t>5AAF</t>
  </si>
  <si>
    <t>Other Grants</t>
  </si>
  <si>
    <t>5032</t>
  </si>
  <si>
    <t>MTCU PYA Capital Grants</t>
  </si>
  <si>
    <t>5061</t>
  </si>
  <si>
    <t>Apprenticeship Coop</t>
  </si>
  <si>
    <t>5063</t>
  </si>
  <si>
    <t>Apprenticeship Other</t>
  </si>
  <si>
    <t>5211</t>
  </si>
  <si>
    <t>Tuition ACR PT</t>
  </si>
  <si>
    <t>5235</t>
  </si>
  <si>
    <t>Faculty Strike Refund</t>
  </si>
  <si>
    <t>5277</t>
  </si>
  <si>
    <t>Athletic Building Fee</t>
  </si>
  <si>
    <t>5302</t>
  </si>
  <si>
    <t>Investment Income</t>
  </si>
  <si>
    <t>5552</t>
  </si>
  <si>
    <t>Ancillary Revenue Conf &amp; Seminars</t>
  </si>
  <si>
    <t>5562</t>
  </si>
  <si>
    <t>Sales Cocktails</t>
  </si>
  <si>
    <t>5566</t>
  </si>
  <si>
    <t>Sales Wine</t>
  </si>
  <si>
    <t>5801</t>
  </si>
  <si>
    <t>Donations Land</t>
  </si>
  <si>
    <t>5802</t>
  </si>
  <si>
    <t>Donations Equipment</t>
  </si>
  <si>
    <t>5803</t>
  </si>
  <si>
    <t>Donations Other</t>
  </si>
  <si>
    <t>5804</t>
  </si>
  <si>
    <t>Donations Building</t>
  </si>
  <si>
    <t>5850</t>
  </si>
  <si>
    <t>In-kind Industry Contrib Revenue</t>
  </si>
  <si>
    <t>5851</t>
  </si>
  <si>
    <t>In-kind Other Contrib Revenue</t>
  </si>
  <si>
    <t>5HAB</t>
  </si>
  <si>
    <t>In-kind Contribution Revenue</t>
  </si>
  <si>
    <t>5901</t>
  </si>
  <si>
    <t>Amort Defd Cap Contr Equip</t>
  </si>
  <si>
    <t>Salaries-Accr Vac Pay-Academic</t>
  </si>
  <si>
    <t>6009</t>
  </si>
  <si>
    <t>Salaries - Accr Sick Leave-Academic</t>
  </si>
  <si>
    <t>Salaries-Accr Vac Pay-Admin</t>
  </si>
  <si>
    <t>Salaries - Accr Sick Leave-Admin</t>
  </si>
  <si>
    <t>6204</t>
  </si>
  <si>
    <t>Salaries-Accr Vac Pay-Support</t>
  </si>
  <si>
    <t>6206</t>
  </si>
  <si>
    <t>Salaries - Accr Sick Leave -Support</t>
  </si>
  <si>
    <t>Salaries-Part-time Supp Wk Study</t>
  </si>
  <si>
    <t>6AZA</t>
  </si>
  <si>
    <t>Chargebacks - Salary</t>
  </si>
  <si>
    <t>6AZ</t>
  </si>
  <si>
    <t>6503</t>
  </si>
  <si>
    <t>Benefits Academic RCA Pension</t>
  </si>
  <si>
    <t>6543</t>
  </si>
  <si>
    <t>Benefits Support RCA Pension</t>
  </si>
  <si>
    <t>6900</t>
  </si>
  <si>
    <t>Salary Provision</t>
  </si>
  <si>
    <t>6901</t>
  </si>
  <si>
    <t>Maternity Provision</t>
  </si>
  <si>
    <t>6902</t>
  </si>
  <si>
    <t>Sabbatical Provision</t>
  </si>
  <si>
    <t>6903</t>
  </si>
  <si>
    <t>Early Retirement Provision</t>
  </si>
  <si>
    <t>6999</t>
  </si>
  <si>
    <t>Salary &amp; Benefit Budget Pool</t>
  </si>
  <si>
    <t>6ZAA</t>
  </si>
  <si>
    <t>Salary Central Provisions</t>
  </si>
  <si>
    <t>6ZA</t>
  </si>
  <si>
    <t>6Z</t>
  </si>
  <si>
    <t>7005</t>
  </si>
  <si>
    <t>Offshore Capital</t>
  </si>
  <si>
    <t>7135</t>
  </si>
  <si>
    <t>Interest Expense</t>
  </si>
  <si>
    <t>7137</t>
  </si>
  <si>
    <t>Student Loan Default</t>
  </si>
  <si>
    <t>7191</t>
  </si>
  <si>
    <t>Chargebacks-Supplies&amp;Other-Ancil OH</t>
  </si>
  <si>
    <t>7334</t>
  </si>
  <si>
    <t>Job Placement Related</t>
  </si>
  <si>
    <t>7AZA</t>
  </si>
  <si>
    <t>Chargebacks - Supplies &amp;  Other</t>
  </si>
  <si>
    <t>7AZ</t>
  </si>
  <si>
    <t>Chargebacks - Supplies &amp; Other</t>
  </si>
  <si>
    <t>7BAA</t>
  </si>
  <si>
    <t>Travel</t>
  </si>
  <si>
    <t>7BAB</t>
  </si>
  <si>
    <t>7BAC</t>
  </si>
  <si>
    <t>Meals</t>
  </si>
  <si>
    <t>7BA</t>
  </si>
  <si>
    <t>Travel and Hospitality</t>
  </si>
  <si>
    <t>7B</t>
  </si>
  <si>
    <t>7321</t>
  </si>
  <si>
    <t>College Calendar Part-time</t>
  </si>
  <si>
    <t>7323</t>
  </si>
  <si>
    <t>Brochures Part-time</t>
  </si>
  <si>
    <t>7326</t>
  </si>
  <si>
    <t>7327</t>
  </si>
  <si>
    <t>Special Events Awards Night</t>
  </si>
  <si>
    <t>7333</t>
  </si>
  <si>
    <t>Entertainment Other</t>
  </si>
  <si>
    <t>7430</t>
  </si>
  <si>
    <t>Base Building Construction</t>
  </si>
  <si>
    <t>7431</t>
  </si>
  <si>
    <t>Soft Costs</t>
  </si>
  <si>
    <t>7432</t>
  </si>
  <si>
    <t>Tenant Fit-up Costs</t>
  </si>
  <si>
    <t>7DAD</t>
  </si>
  <si>
    <t>Facilities Construction Projects</t>
  </si>
  <si>
    <t>7DZA</t>
  </si>
  <si>
    <t>Chargebacks - Contract Services</t>
  </si>
  <si>
    <t>7DZ</t>
  </si>
  <si>
    <t>Union Release Support</t>
  </si>
  <si>
    <t>7801</t>
  </si>
  <si>
    <t>Union Release Academic</t>
  </si>
  <si>
    <t>7802</t>
  </si>
  <si>
    <t>CESC Support</t>
  </si>
  <si>
    <t>7803</t>
  </si>
  <si>
    <t>CESC Academic</t>
  </si>
  <si>
    <t>7804</t>
  </si>
  <si>
    <t>Tuition Fee Reserve</t>
  </si>
  <si>
    <t>7805</t>
  </si>
  <si>
    <t>7806</t>
  </si>
  <si>
    <t>7807</t>
  </si>
  <si>
    <t>Program Starts</t>
  </si>
  <si>
    <t>7808</t>
  </si>
  <si>
    <t>Corporate Plan Marketing</t>
  </si>
  <si>
    <t>7809</t>
  </si>
  <si>
    <t>Information Technology</t>
  </si>
  <si>
    <t>7811</t>
  </si>
  <si>
    <t>Misc Central Provisions</t>
  </si>
  <si>
    <t>7870</t>
  </si>
  <si>
    <t>Salary Charge Back</t>
  </si>
  <si>
    <t>7871</t>
  </si>
  <si>
    <t>Charges to Other Departments</t>
  </si>
  <si>
    <t>7HBB</t>
  </si>
  <si>
    <t>Charge Backs</t>
  </si>
  <si>
    <t>7883</t>
  </si>
  <si>
    <t>Premise Rent Overhead</t>
  </si>
  <si>
    <t>7980</t>
  </si>
  <si>
    <t>Non-Cap Equip Instructional</t>
  </si>
  <si>
    <t>7981</t>
  </si>
  <si>
    <t>Non-Cap Equip IT Instructional</t>
  </si>
  <si>
    <t>7982</t>
  </si>
  <si>
    <t>Non-Cap AV Equip Instructional</t>
  </si>
  <si>
    <t>7JCA</t>
  </si>
  <si>
    <t>Non-cap exp tagged Instructional</t>
  </si>
  <si>
    <t>7990</t>
  </si>
  <si>
    <t>Non-Cap Equip Non-Instructional</t>
  </si>
  <si>
    <t>7991</t>
  </si>
  <si>
    <t>Non-Cap Equip IT Non-Instruction</t>
  </si>
  <si>
    <t>7992</t>
  </si>
  <si>
    <t>Non-Cap AV Non-Inst Equip</t>
  </si>
  <si>
    <t>7JCB</t>
  </si>
  <si>
    <t>Non-cap exp tagged Non-Instr</t>
  </si>
  <si>
    <t>7JC</t>
  </si>
  <si>
    <t>Non-cap exp gt 1000 less than 3500</t>
  </si>
  <si>
    <t xml:space="preserve">Form Submitted By: </t>
  </si>
  <si>
    <t>Date of Payment</t>
  </si>
  <si>
    <t>Overtime</t>
  </si>
  <si>
    <t>CC1101</t>
  </si>
  <si>
    <t>Employee Name</t>
  </si>
  <si>
    <t xml:space="preserve"> $35-$70 (Teaching rate / 2.17)</t>
  </si>
  <si>
    <t>Payment Authorization Form</t>
  </si>
  <si>
    <t>OHIP Fee</t>
  </si>
  <si>
    <t>Salaries-Full-time Admin</t>
  </si>
  <si>
    <t>General G-H Operating</t>
  </si>
  <si>
    <t>Calculation: 
(# of days worked) / (# of workdays month) * 10% of Annual Salary</t>
  </si>
  <si>
    <t>FT Professors, Counsellors and Librarians</t>
  </si>
  <si>
    <t>Table F</t>
  </si>
  <si>
    <t>STEP</t>
  </si>
  <si>
    <t>1.75% Effective October 1, 2017</t>
  </si>
  <si>
    <t>2.0% Effective October 1, 2018</t>
  </si>
  <si>
    <t>2.0% Effective October 1, 2020</t>
  </si>
  <si>
    <t>Post-Secondary Partial-Load Professors</t>
  </si>
  <si>
    <t>Table L.1</t>
  </si>
  <si>
    <t>6% implied Vacation Pay removed from above rates.</t>
  </si>
  <si>
    <t>Non-Post-Secondary Partial-Load Professors</t>
  </si>
  <si>
    <t>Table L.2</t>
  </si>
  <si>
    <t>Clinical Professors</t>
  </si>
  <si>
    <t>Table N</t>
  </si>
  <si>
    <t>From Clinical MOA, with increases as per ACA</t>
  </si>
  <si>
    <t>PT Counsellors and Librarians</t>
  </si>
  <si>
    <t>Table Q</t>
  </si>
  <si>
    <t>1.75% Effective       October 1, 2017</t>
  </si>
  <si>
    <t>2.0% Effective       October 1, 2018</t>
  </si>
  <si>
    <t>2.0% Effective       October 1, 2019</t>
  </si>
  <si>
    <t>2.0% Effective       October 1, 2020</t>
  </si>
  <si>
    <t>Daily</t>
  </si>
  <si>
    <t>Hourly</t>
  </si>
  <si>
    <t>Not including Vacation Pay</t>
  </si>
  <si>
    <t>Part-Time &amp; Sessional Post-Secondary Teaching</t>
  </si>
  <si>
    <t>Table H</t>
  </si>
  <si>
    <t>Effective       April 1, 2018</t>
  </si>
  <si>
    <t>4% Vacation Pay not included</t>
  </si>
  <si>
    <t>Based on Table L.1 -- Bottom Step to be &gt;= Lowest on Table L.1</t>
  </si>
  <si>
    <t>Part-Time Non Post-Secondary Teaching</t>
  </si>
  <si>
    <t>Table K</t>
  </si>
  <si>
    <t>Not including 4% Vacation Pay</t>
  </si>
  <si>
    <t>FT Support Staff</t>
  </si>
  <si>
    <t>Appendix E</t>
  </si>
  <si>
    <t>Band</t>
  </si>
  <si>
    <t>Start</t>
  </si>
  <si>
    <t>6 month</t>
  </si>
  <si>
    <t>1 year</t>
  </si>
  <si>
    <t>2 years</t>
  </si>
  <si>
    <t>3 years</t>
  </si>
  <si>
    <t>4 years</t>
  </si>
  <si>
    <t>B</t>
  </si>
  <si>
    <t>C</t>
  </si>
  <si>
    <t>D</t>
  </si>
  <si>
    <t>E</t>
  </si>
  <si>
    <t>G</t>
  </si>
  <si>
    <t>H</t>
  </si>
  <si>
    <t>I</t>
  </si>
  <si>
    <t>J</t>
  </si>
  <si>
    <t>K</t>
  </si>
  <si>
    <t>L</t>
  </si>
  <si>
    <t>Effective March 1, 2021</t>
  </si>
  <si>
    <t>Effective September 1, 2021</t>
  </si>
  <si>
    <t>From the Support Collective Agreement with Increases as per the Extension Agreement MoS</t>
  </si>
  <si>
    <t>PT Support Staff</t>
  </si>
  <si>
    <t>Hiring Range</t>
  </si>
  <si>
    <t>Step 1</t>
  </si>
  <si>
    <t>Step 2</t>
  </si>
  <si>
    <t>Step 3</t>
  </si>
  <si>
    <t>Step 4</t>
  </si>
  <si>
    <t>Step 5</t>
  </si>
  <si>
    <t>Step 6</t>
  </si>
  <si>
    <t>Step 7</t>
  </si>
  <si>
    <t>Step 8</t>
  </si>
  <si>
    <t>Step 9</t>
  </si>
  <si>
    <t>PT Academic</t>
  </si>
  <si>
    <t>Partial Load</t>
  </si>
  <si>
    <t>Clinical</t>
  </si>
  <si>
    <t>FT Support</t>
  </si>
  <si>
    <t>PT Support</t>
  </si>
  <si>
    <t>Date Submitted:</t>
  </si>
  <si>
    <t>FT Admin</t>
  </si>
  <si>
    <t>Appendix D</t>
  </si>
  <si>
    <t>Notes:</t>
  </si>
  <si>
    <t>Person (Employee) Number</t>
  </si>
  <si>
    <t>7th Day Overtime</t>
  </si>
  <si>
    <t>Employees referred to in Article 6.1.1 shall be entitled to payment at the overtime rate of double the employee's hourly rate for all authorized work performed on the employee's seventh day of work in the week concerned. (Article 6.6.2, Support Staff Collective Agreement)</t>
  </si>
  <si>
    <t>CC1102</t>
  </si>
  <si>
    <t xml:space="preserve">CC1101D </t>
  </si>
  <si>
    <t>Event Support</t>
  </si>
  <si>
    <t>Produce Materials</t>
  </si>
  <si>
    <t>Promotional Work</t>
  </si>
  <si>
    <t>Research</t>
  </si>
  <si>
    <t>2 times the regular hourly rate (HRMS will automatically use hourly rate on assignment to calculate)</t>
  </si>
  <si>
    <t>1.5 times the regular hourly rate (HRMS will automatically use hourly rate on assignment to calculate)</t>
  </si>
  <si>
    <t>Adjudicating performances;</t>
  </si>
  <si>
    <t>Admin work supporting PLAR application;</t>
  </si>
  <si>
    <t>Conducting fitness testing;</t>
  </si>
  <si>
    <t>Exam review session;</t>
  </si>
  <si>
    <t>Lab testing;</t>
  </si>
  <si>
    <t xml:space="preserve">Jury participation (judging student performance/project); </t>
  </si>
  <si>
    <t>Marking tests;</t>
  </si>
  <si>
    <t>Placement/intake testing;</t>
  </si>
  <si>
    <t>Student assessment lessons;</t>
  </si>
  <si>
    <t>Test invigilation;</t>
  </si>
  <si>
    <t>Thesis proposals evaluation project;</t>
  </si>
  <si>
    <t>Web Accessibility Assessment.</t>
  </si>
  <si>
    <t>Administrative work supporting PLAR application;</t>
  </si>
  <si>
    <t xml:space="preserve">Jury participation (judging student performance or project); </t>
  </si>
  <si>
    <t>Attending workshop/training;</t>
  </si>
  <si>
    <t xml:space="preserve">Attending BlackBoard training; </t>
  </si>
  <si>
    <t>OETC Training;</t>
  </si>
  <si>
    <t xml:space="preserve">Attending plenary session; </t>
  </si>
  <si>
    <t>Attending conferences;</t>
  </si>
  <si>
    <t>Attending Orientation.</t>
  </si>
  <si>
    <t xml:space="preserve"> 11th Month Full-Time Faculty Overtime</t>
  </si>
  <si>
    <t xml:space="preserve">Please consult with Compensation to determine rate of pay for eleventh month. </t>
  </si>
  <si>
    <t xml:space="preserve">Calculation: </t>
  </si>
  <si>
    <t>(# of days worked) / (# of workdays month) * 10% of Annual Salary</t>
  </si>
  <si>
    <t>15.01 B</t>
  </si>
  <si>
    <t xml:space="preserve">A teacher assigned to teach for an additional month (11th month) over the normal teaching schedule </t>
  </si>
  <si>
    <t xml:space="preserve">of the equivalent to ten months as part of a continuous 12 month program shall be entitled to a </t>
  </si>
  <si>
    <t>vacation of one month, as scheduled by the College. Such teacher shall also  receive a bonus of ten percent  of the employee's annual regular salary for the additional eleventh month of teaching assignment to be paid on  completion  of  such assignment.  A  teacher  assigned  to  teach  in  the  eleventh month for less than a full month will be entitled to a pro-rata amount of the ten percent bonus referred to above, to be paid on completion of such assignment.</t>
  </si>
  <si>
    <t>Assisting at camps;</t>
  </si>
  <si>
    <t>Attend student orientation;</t>
  </si>
  <si>
    <t>Event Performance Fee (e.g.  Musician);</t>
  </si>
  <si>
    <t>Music Evening Showcases (e.g. R&amp;B Night);</t>
  </si>
  <si>
    <t>Ontario College Fair;</t>
  </si>
  <si>
    <t>Working at Mandarin Partnership Event.</t>
  </si>
  <si>
    <t>Facilitating international training program;</t>
  </si>
  <si>
    <t>Facilitating  pro dev sessions;</t>
  </si>
  <si>
    <t>Assisting/facilitating in training in &lt;Program Name&gt; Program;</t>
  </si>
  <si>
    <t>Guest lecturing;</t>
  </si>
  <si>
    <t>Conducting workshop;</t>
  </si>
  <si>
    <t>Coordinating and supporting training;</t>
  </si>
  <si>
    <t>Facilitating distance learning;</t>
  </si>
  <si>
    <t>RNCC facilitation;</t>
  </si>
  <si>
    <t>Skills for Change contract.</t>
  </si>
  <si>
    <t>Facilitating  pro dev session;</t>
  </si>
  <si>
    <t>Curriculum meeting;</t>
  </si>
  <si>
    <t>Cluster Meeting;</t>
  </si>
  <si>
    <t>Internship meeting;</t>
  </si>
  <si>
    <t>Staff meeting:</t>
  </si>
  <si>
    <t>Program/department meeting;</t>
  </si>
  <si>
    <t xml:space="preserve">School meeting; </t>
  </si>
  <si>
    <t xml:space="preserve">Evaluation meeting; </t>
  </si>
  <si>
    <t>Prep meeting.</t>
  </si>
  <si>
    <t>Additional lab session;</t>
  </si>
  <si>
    <t>Clinical Prep Time</t>
  </si>
  <si>
    <t xml:space="preserve">Install computer software; </t>
  </si>
  <si>
    <t xml:space="preserve">Lab coverage: </t>
  </si>
  <si>
    <t>Field trip supervision;</t>
  </si>
  <si>
    <t xml:space="preserve">Faculty lead; </t>
  </si>
  <si>
    <t xml:space="preserve">Marking; </t>
  </si>
  <si>
    <t>Sponsor teacher for practicum.</t>
  </si>
  <si>
    <t xml:space="preserve">Admissions interviews; </t>
  </si>
  <si>
    <t>Assisting with auditions;</t>
  </si>
  <si>
    <t>Coaching students for marketing competition;</t>
  </si>
  <si>
    <t>Facilitating independent study;</t>
  </si>
  <si>
    <t>Independent Study Advising;</t>
  </si>
  <si>
    <t>Internship advisor;</t>
  </si>
  <si>
    <t xml:space="preserve">Mock interviews; </t>
  </si>
  <si>
    <t xml:space="preserve">On-line student course completion; </t>
  </si>
  <si>
    <t>Placement advising;</t>
  </si>
  <si>
    <t xml:space="preserve">Student tutoring; </t>
  </si>
  <si>
    <t>Student advising.</t>
  </si>
  <si>
    <t>Curriculum development;</t>
  </si>
  <si>
    <t>Completing video;</t>
  </si>
  <si>
    <t>Creating material for exchange faculty;</t>
  </si>
  <si>
    <t>Consulting.</t>
  </si>
  <si>
    <t>Developing course outline;</t>
  </si>
  <si>
    <t>Editing modules;</t>
  </si>
  <si>
    <t>Matching program curricula;</t>
  </si>
  <si>
    <t>Revision to course outline sites;</t>
  </si>
  <si>
    <t>Prep and production of an industrial design;</t>
  </si>
  <si>
    <t>Promotional work for Golf Management Program;</t>
  </si>
  <si>
    <t xml:space="preserve">Marketing/admin support.   </t>
  </si>
  <si>
    <t>Organizing and supervising promotional meetings/interviews;</t>
  </si>
  <si>
    <t>PR interviews;</t>
  </si>
  <si>
    <t xml:space="preserve">Planned Full-Time Faculty SWF'd Overtime. </t>
  </si>
  <si>
    <t xml:space="preserve">Note: DO NOT USE for full-time faculty Emergency Overtime. </t>
  </si>
  <si>
    <t xml:space="preserve">Please work with Compensation to determine amount owed. OT payments should be made at audit date (using updated class sizes) and end of semester if applicable. </t>
  </si>
  <si>
    <t>Calculation is (# of hours worked in excess of 44) x (0.1% of Annual Salary) x (# of weeks of OT hours worked). Payment will be approved by HR pending confirmation of updated and faculty signed SWF.</t>
  </si>
  <si>
    <t xml:space="preserve">Overtime incurred by an employee working in a department that is not her/his home department </t>
  </si>
  <si>
    <t xml:space="preserve">or </t>
  </si>
  <si>
    <t xml:space="preserve">when a seconded support staff incurs overtime frequently. </t>
  </si>
  <si>
    <t xml:space="preserve">Specify Reason: </t>
  </si>
  <si>
    <t>Adjudicating performances</t>
  </si>
  <si>
    <t>Admin work supporting PLAR application</t>
  </si>
  <si>
    <t>AT</t>
  </si>
  <si>
    <t>WTO</t>
  </si>
  <si>
    <t xml:space="preserve">Attending BlackBoard training </t>
  </si>
  <si>
    <t>Assisting at camps</t>
  </si>
  <si>
    <t>Additional lab session</t>
  </si>
  <si>
    <t xml:space="preserve">Admissions interviews </t>
  </si>
  <si>
    <t>Completing video</t>
  </si>
  <si>
    <t>Attending conferences</t>
  </si>
  <si>
    <t>Attend student orientation</t>
  </si>
  <si>
    <t>Curriculum meeting</t>
  </si>
  <si>
    <t>Assisting with auditions</t>
  </si>
  <si>
    <t>Organizing and supervising promotional meetings/interviews</t>
  </si>
  <si>
    <t>Conducting fitness testing</t>
  </si>
  <si>
    <t xml:space="preserve">Evaluation meeting </t>
  </si>
  <si>
    <t xml:space="preserve">Faculty lead </t>
  </si>
  <si>
    <t>Coaching students for marketing competition</t>
  </si>
  <si>
    <t>Creating material for exchange faculty</t>
  </si>
  <si>
    <t>Exam review session</t>
  </si>
  <si>
    <t xml:space="preserve">Attending plenary session </t>
  </si>
  <si>
    <t>Internship meeting</t>
  </si>
  <si>
    <t>Field trip supervision</t>
  </si>
  <si>
    <t>Facilitating independent study</t>
  </si>
  <si>
    <t>Curriculum development</t>
  </si>
  <si>
    <t>Lab testing</t>
  </si>
  <si>
    <t>Attending workshop/training</t>
  </si>
  <si>
    <t>Ontario College Fair</t>
  </si>
  <si>
    <t>Facilitating distance learning</t>
  </si>
  <si>
    <t xml:space="preserve">Install computer software </t>
  </si>
  <si>
    <t>Developing course outline</t>
  </si>
  <si>
    <t xml:space="preserve">Jury participation (judging student performance/project) </t>
  </si>
  <si>
    <t>Facilitating international training program</t>
  </si>
  <si>
    <t>Program/department meeting</t>
  </si>
  <si>
    <t>Internship advisor</t>
  </si>
  <si>
    <t>Editing modules</t>
  </si>
  <si>
    <t>Marking tests</t>
  </si>
  <si>
    <t>Guest lecturing</t>
  </si>
  <si>
    <t xml:space="preserve">School meeting </t>
  </si>
  <si>
    <t xml:space="preserve">Marking </t>
  </si>
  <si>
    <t xml:space="preserve">Mock interviews </t>
  </si>
  <si>
    <t>Matching program curricula</t>
  </si>
  <si>
    <t>Placement/intake testing</t>
  </si>
  <si>
    <t>RNCC facilitation</t>
  </si>
  <si>
    <t xml:space="preserve">On-line student course completion </t>
  </si>
  <si>
    <t>Prep and production of an industrial design</t>
  </si>
  <si>
    <t>Student assessment lessons</t>
  </si>
  <si>
    <t>Placement advising</t>
  </si>
  <si>
    <t>Revision to course outline sites</t>
  </si>
  <si>
    <t>Test invigilation</t>
  </si>
  <si>
    <t xml:space="preserve">Student tutoring </t>
  </si>
  <si>
    <t>Thesis proposals evaluation project</t>
  </si>
  <si>
    <t>Attending orientation.</t>
  </si>
  <si>
    <t>OETC training</t>
  </si>
  <si>
    <t>Event performance fee (e.g.  musician)</t>
  </si>
  <si>
    <t>Music evening showcases (e.g. R&amp;B Night)</t>
  </si>
  <si>
    <t>Working partnership event (e.g. Mandarin)</t>
  </si>
  <si>
    <t>Facilitating pro dev sessions</t>
  </si>
  <si>
    <t>Cluster meeting</t>
  </si>
  <si>
    <t>Prep meeting</t>
  </si>
  <si>
    <t>Staff meeting</t>
  </si>
  <si>
    <t>Lab coverage</t>
  </si>
  <si>
    <t>Sponsor teacher for practicum</t>
  </si>
  <si>
    <t>Independent study advising</t>
  </si>
  <si>
    <t>Consulting</t>
  </si>
  <si>
    <t>Public relations interviews</t>
  </si>
  <si>
    <t>Promotional work (e.g. Golf Management Program)</t>
  </si>
  <si>
    <t>Test/exam invigilation</t>
  </si>
  <si>
    <t>Shift Premium - Evening</t>
  </si>
  <si>
    <t>Shift Premium - Midnight</t>
  </si>
  <si>
    <t>Shift Premium - Lead Hand</t>
  </si>
  <si>
    <t>CC1201</t>
  </si>
  <si>
    <t>CC1202</t>
  </si>
  <si>
    <t>CC1203</t>
  </si>
  <si>
    <t>$0.75 additional per hour. Rate is automatically populated in HRMS.</t>
  </si>
  <si>
    <t>$1.00 additional per hour. Rate is automatically populated in HRMS.</t>
  </si>
  <si>
    <t>SPE</t>
  </si>
  <si>
    <t>SPM</t>
  </si>
  <si>
    <t>SPLH</t>
  </si>
  <si>
    <t>Student advising</t>
  </si>
  <si>
    <t>Clinical - Prep Time</t>
  </si>
  <si>
    <t>Clinical - Additional Orientation</t>
  </si>
  <si>
    <t>Sexual Violence Initiatives</t>
  </si>
  <si>
    <t>InvigilationFull Time</t>
  </si>
  <si>
    <t>MeetingsFull Time</t>
  </si>
  <si>
    <t>Non-Teaching Educational ResponsibilitiesFull Time</t>
  </si>
  <si>
    <t>Other: Student RelatedFull Time</t>
  </si>
  <si>
    <t>Produce MaterialsFull Time</t>
  </si>
  <si>
    <t>Promotional WorkFull Time</t>
  </si>
  <si>
    <t>ResearchFull Time</t>
  </si>
  <si>
    <t>OvertimeFull Time</t>
  </si>
  <si>
    <t>7th Day OvertimeFull Time</t>
  </si>
  <si>
    <t>Shift Premium - EveningFull Time</t>
  </si>
  <si>
    <t>Shift Premium - MidnightFull Time</t>
  </si>
  <si>
    <t>Shift Premium - Lead HandFull Time</t>
  </si>
  <si>
    <t>$15-$50</t>
  </si>
  <si>
    <t>InvigilationPart Time</t>
  </si>
  <si>
    <t>MeetingsPart Time</t>
  </si>
  <si>
    <t>Non-Teaching Educational ResponsibilitiesPart Time</t>
  </si>
  <si>
    <t>Other: Student RelatedPart Time</t>
  </si>
  <si>
    <t>OvertimePart Time</t>
  </si>
  <si>
    <t>7th Day OvertimePart Time</t>
  </si>
  <si>
    <t>Shift Premium - EveningPart Time</t>
  </si>
  <si>
    <t>Shift Premium - MidnightPart Time</t>
  </si>
  <si>
    <t>Shift Premium - Lead HandPart Time</t>
  </si>
  <si>
    <t>Open House</t>
  </si>
  <si>
    <t>Part Time/Appendix D/Contract/NFT</t>
  </si>
  <si>
    <t>Facilitate Workshops/Training</t>
  </si>
  <si>
    <t>Copyright Advising</t>
  </si>
  <si>
    <t>Org</t>
  </si>
  <si>
    <t xml:space="preserve">Account </t>
  </si>
  <si>
    <t xml:space="preserve">Program </t>
  </si>
  <si>
    <t>Department:</t>
  </si>
  <si>
    <t xml:space="preserve">Admissions interviews; Assisting with auditions; Coaching students for marketing competition;Facilitating independent study; Independent Study Advising; Internship advisor; Mock interviews; On-line student course completion; Placement advising; Student advising; Student tutoring 
</t>
  </si>
  <si>
    <t xml:space="preserve">To review Frequently Asked Questions (FAQs) related to PAF, please click here.  </t>
  </si>
  <si>
    <t>ResearchPart Time</t>
  </si>
  <si>
    <t>Produce MaterialsPart Time</t>
  </si>
  <si>
    <t>Promotional WorkPart Time</t>
  </si>
  <si>
    <t xml:space="preserve">Facilitate international training program, facilitate pro dev sessions, assisting/facilitating in training, guest lecturer, conduct workshop, coordinating and supporting training, facilitating distance learning, RNCC facilitation, Skills for Change contract, </t>
  </si>
  <si>
    <t>Facilitating or supporting training programs/workshops, pro dev sessions; Guest lecturing; distance learning; RNCC facilitation; Skills for Change contract; JOHSC.</t>
  </si>
  <si>
    <t>Skills for Change contract,</t>
  </si>
  <si>
    <t>JOHSC</t>
  </si>
  <si>
    <t>You must complete these mandatory fields pior to copying the data</t>
  </si>
  <si>
    <t>PAF submitted by:</t>
  </si>
  <si>
    <t>Received via email on:</t>
  </si>
  <si>
    <t xml:space="preserve">  &lt; -- Enter Date (MMDD)</t>
  </si>
  <si>
    <t>File uploaded on:</t>
  </si>
  <si>
    <t>Unique PAF ID</t>
  </si>
  <si>
    <t>Element</t>
  </si>
  <si>
    <t>Payment Date</t>
  </si>
  <si>
    <t>Person Number</t>
  </si>
  <si>
    <t xml:space="preserve">Hours </t>
  </si>
  <si>
    <t>Organization</t>
  </si>
  <si>
    <t xml:space="preserve">Validation Check </t>
  </si>
  <si>
    <t># on the PAF sheet</t>
  </si>
  <si>
    <t>Is there any missing data</t>
  </si>
  <si>
    <t xml:space="preserve">  &lt;-- Enter Full Name or Initial (FirstLast)</t>
  </si>
  <si>
    <t>Important
Note</t>
  </si>
  <si>
    <t>End Date (Not used for OTP)</t>
  </si>
  <si>
    <t>Percentage (Not Used for OTP)</t>
  </si>
  <si>
    <t>Amount (Not Used for OTP)</t>
  </si>
  <si>
    <t>PayValue (Not Used for OTP)</t>
  </si>
  <si>
    <t>Copy data from B7 until Q</t>
  </si>
  <si>
    <t>Reason for Payment</t>
  </si>
  <si>
    <t>155543200</t>
  </si>
  <si>
    <t xml:space="preserve">11th Month Full-Time Faculty Overtime
Please consult with Compensation to determine rate of pay for eleventh month. 
Calculation: 
(# of days worked) / (# of workdays month) * 10% of Annual Salary
15.01 B
A teacher assigned to teach for an additional month (11th month) over the normal teaching schedule 
of the equivalent to ten months as part of a continuous 12 month program shall be entitled to a 
vacation of one month, as scheduled by the College. Such teacher shall also  receive a bonus of ten percent  of the employee's annual regular salary for the additional eleventh month of teaching assignment to be paid on  completion  of  such assignment.  A  teacher  assigned  to  teach  in  the  eleventh month for less than a full month will be entitled to a pro-rata amount of the ten percent bonus referred to above, to be paid on completion of such assignment.
</t>
  </si>
  <si>
    <t>Award for: Adjudicating performances; Admin work supporting PLAR application; Conducting fitness testing; Exam review session; Lab testing; Jury participation (judging student performance/project); Marking tests; Placement/intake testing; Student assessment lessons; Test invigilation; Thesis proposals evaluation project; Web Accessibility Assessment.</t>
  </si>
  <si>
    <t>Award for attending:
Workshops, trainings, orientations; (e.g. BlackBoard training; OETC Training; plenary session)</t>
  </si>
  <si>
    <t>Award for assisting at camps; Student orientation; Event Performance Fee (e.g. Musician); Music Evening Showcases (e.g. R&amp;B Night); Open houses; Ontario College Fair; Working at Mandarin Partnership Event.</t>
  </si>
  <si>
    <t>Award for facilitating or supporting training programs/workshops, pro dev sessions; Guest lecturing; distance learning; RNCC facilitation; Skills for Change contract; JOHSC.</t>
  </si>
  <si>
    <t>Award to provide an honorarium - this payment is for recognition ONLY</t>
  </si>
  <si>
    <t>Award for Test/Exam Invigilation.</t>
  </si>
  <si>
    <t>Award for meeting types (including, but not limited to): Curriculum, cluster meeting, evaluation, internship meeting; prep, program/department, school, staff meeting</t>
  </si>
  <si>
    <t>Award for additional lab session; Clinical - Additional Orientation, Clinical - Prep Time; Faculty lead; Field trip supervision; Install computer software; Lab coverage; Marking; Sponsor teacher for practicum.</t>
  </si>
  <si>
    <t xml:space="preserve">Award for Curriculum development; Completing video; Creating material for exchange faculty; Consulting; Developing course outline; Editing modules; Matching program curricula; Prep and production of an industrial design; Revision to course outline sites;
</t>
  </si>
  <si>
    <t>Award for Marketing/admin support; Promotional work; Organizing and supervising promotional meetings/interviews; PR interviews;</t>
  </si>
  <si>
    <t>Award for Research work or copyright advising</t>
  </si>
  <si>
    <t xml:space="preserve">Award for Planned Full-Time Faculty SWF'd Overtime. 
Note: DO NOT USE for full-time faculty Emergency Overtime. 
Please work with Compensation to determine amount owed. OT payments should be made at audit date (using updated class sizes) and end of semester if applicable. 
Calculation is (# of hours worked in excess of 44) x (0.1% of Annual Salary) x (# of weeks of OT hours worked). Payment will be approved by HR pending confirmation of updated and faculty signed SWF.
</t>
  </si>
  <si>
    <t xml:space="preserve">Award for Overtime incurred by an employee working in a department that is not her/his home department or when a seconded support staff incurs overtime frequently. </t>
  </si>
  <si>
    <t xml:space="preserve">Awarded when full-time support staff or part-time staff with support or student contracts work past 5 PM, they are eligible for an evening-shift premiums for each hour worked past 5 PM. If more than 50% of the working hours fall after 5 pm, all hours should have $0.75 shift premium top up.  </t>
  </si>
  <si>
    <t xml:space="preserve">Awarded when full-time support staff or part-time staff with support or student contracts work past 12AM, they are eligible for a midnight-shift premiums for each hour worked past 12AM. If more than 50% of the working hours fall after 5PM, all hours should have $1.00 shift premium top up. </t>
  </si>
  <si>
    <t>Awarded when the college assigns Lead Hand responsibilities, in accordance with the Letter of Understanding entitled "Lead Hand Definition."- Support Staff Collective Agreement Article 7.6</t>
  </si>
  <si>
    <t>Award for eligible employee: Employees referred to in Article 6.1.1 shall be entitled to payment at the overtime rate of double the employee's hourly rate for all authorized work performed on the employee's seventh day of work in the week concerned. - Article 6.6.2, Support Staff Collective Agreement</t>
  </si>
  <si>
    <t>&lt;Select Employee Type&gt;</t>
  </si>
  <si>
    <t>PAF!I8 FORMULA</t>
  </si>
  <si>
    <t>&lt;Select Reason for Payment&gt;</t>
  </si>
  <si>
    <t>Assisting/facilitating training</t>
  </si>
  <si>
    <t>Assisting/Facilitating workshop</t>
  </si>
  <si>
    <t xml:space="preserve"> $52 - Standard Academic rate (Payment type is for Academic employees only)</t>
  </si>
  <si>
    <r>
      <rPr>
        <b/>
        <sz val="11.5"/>
        <color theme="1"/>
        <rFont val="Open Sans Regular"/>
      </rPr>
      <t>*Note:</t>
    </r>
    <r>
      <rPr>
        <sz val="11.5"/>
        <color theme="1"/>
        <rFont val="Open Sans Regular"/>
      </rPr>
      <t xml:space="preserve"> PAF supports up to 500 total payments of full time or non-full-time employees (not both). Input employee name in row, press 'Enter' and row will auto-format.</t>
    </r>
  </si>
  <si>
    <t>Mandatory training</t>
  </si>
  <si>
    <r>
      <t xml:space="preserve">Submit completed form to </t>
    </r>
    <r>
      <rPr>
        <u/>
        <sz val="12"/>
        <rFont val="Open Sans Regular"/>
      </rPr>
      <t>payroll@humber.ca</t>
    </r>
  </si>
  <si>
    <t>Full Time/Part Time Employees on PAF:</t>
  </si>
  <si>
    <r>
      <rPr>
        <b/>
        <sz val="11"/>
        <color theme="1"/>
        <rFont val="Open sans regular"/>
      </rPr>
      <t>Note:</t>
    </r>
    <r>
      <rPr>
        <sz val="11"/>
        <color theme="1"/>
        <rFont val="Open Sans Regular"/>
      </rPr>
      <t xml:space="preserve"> If copying and pasting data on this form, copy as you would regularly, then right click and paste "Values" (or CTRL+ALT+V, then V, then enter)</t>
    </r>
  </si>
  <si>
    <t>When to use each Reason type:</t>
  </si>
  <si>
    <t>Optional (Info Only)</t>
  </si>
  <si>
    <t>2.0% Effective October 1, 2021</t>
  </si>
  <si>
    <t xml:space="preserve"> $15-$95
*For Partial Load Professors and Part Time Professors,  $35-$70 (teaching rate / 2.17) </t>
  </si>
  <si>
    <t xml:space="preserve"> $15-$95. 
*For Professors, hourly $35-$95 (Teaching rate / 2.17)</t>
  </si>
  <si>
    <t xml:space="preserve"> $15-$70. 
*For Professors, hourly $35-$70 (Teaching rate / 2.17)</t>
  </si>
  <si>
    <t xml:space="preserve"> $15 (minimum wage) and up</t>
  </si>
  <si>
    <t xml:space="preserve"> $15 (minimum wage) - $3000 - this is a lump sum payment for recognition only. Not to be used to paid for work. Consult with HR Business Partner. </t>
  </si>
  <si>
    <t xml:space="preserve"> $15-$95. 
*For Partial Load Professors and Part Time Professors,  $35-$70 (teaching rate / 2.17) 
</t>
  </si>
  <si>
    <t xml:space="preserve"> $15-$70</t>
  </si>
  <si>
    <t xml:space="preserve"> $15-$95. 
*For Partial Load Professors and Part Time Professors,  $35-$70 (teaching rate / 2.17) </t>
  </si>
  <si>
    <t>0h
$15</t>
  </si>
  <si>
    <t>PAF updated: January 4, 2022</t>
  </si>
  <si>
    <t>Example, Emmitt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</si>
</sst>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yyyy\-mm\-dd"/>
    <numFmt numFmtId="165" formatCode="&quot;$&quot;#,##0.00"/>
    <numFmt numFmtId="166" formatCode="_(&quot;$&quot;* #,##0_);_(&quot;$&quot;* \(#,##0\);_(&quot;$&quot;* &quot;-&quot;??_);_(@_)"/>
    <numFmt numFmtId="167" formatCode="0.000"/>
    <numFmt numFmtId="168" formatCode="[$-409]d\-mmm\-yyyy;@"/>
  </numFmts>
  <fonts count="48">
    <font>
      <sz val="11"/>
      <color theme="1"/>
      <name val="Calibri"/>
      <family val="2"/>
      <scheme val="minor"/>
    </font>
    <font>
      <sz val="8"/>
      <name val="Tahoma"/>
      <family val="2"/>
    </font>
    <font>
      <b/>
      <sz val="10"/>
      <name val="Tahoma"/>
      <family val="2"/>
    </font>
    <font>
      <sz val="8"/>
      <color rgb="FF000000"/>
      <name val="Tahoma"/>
      <family val="2"/>
    </font>
    <font>
      <sz val="11"/>
      <name val="Calibri"/>
      <family val="2"/>
      <scheme val="minor"/>
    </font>
    <font>
      <b/>
      <sz val="12"/>
      <color theme="1"/>
      <name val="Calibri"/>
      <family val="2"/>
      <scheme val="minor"/>
    </font>
    <font>
      <b/>
      <sz val="12"/>
      <color theme="0"/>
      <name val="Calibri"/>
      <family val="2"/>
      <scheme val="minor"/>
    </font>
    <font>
      <sz val="12"/>
      <color theme="1"/>
      <name val="Calibri"/>
      <family val="2"/>
      <scheme val="minor"/>
    </font>
    <font>
      <sz val="10"/>
      <name val="Calibri"/>
      <family val="2"/>
      <scheme val="minor"/>
    </font>
    <font>
      <sz val="10"/>
      <name val="Arial"/>
      <family val="2"/>
    </font>
    <font>
      <b/>
      <sz val="12"/>
      <color theme="1"/>
      <name val="Calibri"/>
      <family val="2"/>
      <scheme val="minor"/>
    </font>
    <font>
      <sz val="8"/>
      <color theme="1"/>
      <name val="Andale WT"/>
      <family val="2"/>
    </font>
    <font>
      <sz val="11"/>
      <color theme="1"/>
      <name val="Calibri"/>
      <family val="2"/>
      <scheme val="minor"/>
    </font>
    <font>
      <sz val="10"/>
      <color theme="1"/>
      <name val="Calibri"/>
      <family val="2"/>
      <scheme val="minor"/>
    </font>
    <font>
      <sz val="10"/>
      <color rgb="FF333333"/>
      <name val="Calibri"/>
      <family val="2"/>
      <scheme val="minor"/>
    </font>
    <font>
      <sz val="11"/>
      <color theme="0"/>
      <name val="Calibri"/>
      <family val="2"/>
      <scheme val="minor"/>
    </font>
    <font>
      <b/>
      <sz val="12"/>
      <color theme="1"/>
      <name val="Arial"/>
      <family val="2"/>
    </font>
    <font>
      <sz val="10"/>
      <color theme="1"/>
      <name val="Arial"/>
      <family val="2"/>
    </font>
    <font>
      <b/>
      <sz val="10"/>
      <color theme="1"/>
      <name val="Arial"/>
      <family val="2"/>
    </font>
    <font>
      <u/>
      <sz val="11"/>
      <color theme="10"/>
      <name val="Calibri"/>
      <family val="2"/>
      <scheme val="minor"/>
    </font>
    <font>
      <b/>
      <sz val="10"/>
      <color theme="0"/>
      <name val="Calibri"/>
      <family val="2"/>
      <scheme val="minor"/>
    </font>
    <font>
      <sz val="12"/>
      <color theme="1"/>
      <name val="Open Sans Regular"/>
    </font>
    <font>
      <sz val="11"/>
      <color theme="1"/>
      <name val="Open Sans Regular"/>
    </font>
    <font>
      <b/>
      <sz val="20"/>
      <color theme="0"/>
      <name val="Open Sans Regular"/>
    </font>
    <font>
      <sz val="20"/>
      <color theme="1"/>
      <name val="Open sans regular"/>
    </font>
    <font>
      <b/>
      <sz val="26"/>
      <color theme="1"/>
      <name val="Open sans regular"/>
    </font>
    <font>
      <sz val="10"/>
      <color theme="1"/>
      <name val="Open sans regular"/>
    </font>
    <font>
      <sz val="12"/>
      <name val="Open sans regular"/>
    </font>
    <font>
      <b/>
      <sz val="11"/>
      <color theme="1"/>
      <name val="Open sans regular"/>
    </font>
    <font>
      <sz val="11"/>
      <color theme="0"/>
      <name val="Open sans regular"/>
    </font>
    <font>
      <sz val="12"/>
      <color theme="0"/>
      <name val="Open Sans Regular"/>
    </font>
    <font>
      <sz val="24"/>
      <color theme="0"/>
      <name val="Open sans regular"/>
    </font>
    <font>
      <sz val="8"/>
      <color theme="1"/>
      <name val="Open sans regular"/>
    </font>
    <font>
      <b/>
      <sz val="14"/>
      <color theme="0"/>
      <name val="Calibri"/>
      <family val="2"/>
      <scheme val="minor"/>
    </font>
    <font>
      <sz val="8"/>
      <color rgb="FF000000"/>
      <name val="Segoe UI"/>
      <family val="2"/>
    </font>
    <font>
      <b/>
      <sz val="11"/>
      <color theme="1"/>
      <name val="Calibri"/>
      <family val="2"/>
      <scheme val="minor"/>
    </font>
    <font>
      <b/>
      <sz val="12"/>
      <name val="Calibri"/>
      <family val="2"/>
      <scheme val="minor"/>
    </font>
    <font>
      <b/>
      <sz val="11"/>
      <color rgb="FFC00000"/>
      <name val="Calibri"/>
      <family val="2"/>
      <scheme val="minor"/>
    </font>
    <font>
      <sz val="11"/>
      <color rgb="FFC00000"/>
      <name val="Calibri"/>
      <family val="2"/>
      <scheme val="minor"/>
    </font>
    <font>
      <b/>
      <sz val="11"/>
      <name val="Calibri"/>
      <family val="2"/>
      <scheme val="minor"/>
    </font>
    <font>
      <sz val="16"/>
      <color theme="0"/>
      <name val="Open Sans Regular"/>
    </font>
    <font>
      <b/>
      <sz val="20"/>
      <color rgb="FFFF0000"/>
      <name val="Open sans regular"/>
    </font>
    <font>
      <sz val="11.5"/>
      <color theme="1"/>
      <name val="Open Sans Regular"/>
    </font>
    <font>
      <b/>
      <sz val="11.5"/>
      <color theme="1"/>
      <name val="Open Sans Regular"/>
    </font>
    <font>
      <u/>
      <sz val="12"/>
      <name val="Open Sans Regular"/>
    </font>
    <font>
      <sz val="11"/>
      <name val="Open Sans Regular"/>
    </font>
    <font>
      <sz val="9"/>
      <color rgb="FFFF0000"/>
      <name val="Open sans regular"/>
    </font>
    <font>
      <sz val="11"/>
      <color indexed="8"/>
      <name val="Calibri"/>
      <family val="2"/>
      <scheme val="minor"/>
    </font>
  </fonts>
  <fills count="36">
    <fill>
      <patternFill patternType="none"/>
    </fill>
    <fill>
      <patternFill patternType="gray125"/>
    </fill>
    <fill>
      <patternFill patternType="solid">
        <fgColor indexed="22"/>
        <bgColor indexed="64"/>
      </patternFill>
    </fill>
    <fill>
      <patternFill patternType="solid">
        <fgColor indexed="40"/>
        <bgColor indexed="64"/>
      </patternFill>
    </fill>
    <fill>
      <patternFill patternType="solid">
        <fgColor theme="0"/>
        <bgColor indexed="64"/>
      </patternFill>
    </fill>
    <fill>
      <patternFill patternType="solid">
        <fgColor rgb="FFC0C0C0"/>
        <bgColor indexed="64"/>
      </patternFill>
    </fill>
    <fill>
      <patternFill patternType="solid">
        <fgColor rgb="FF00285E"/>
        <bgColor indexed="64"/>
      </patternFill>
    </fill>
    <fill>
      <patternFill patternType="solid">
        <fgColor rgb="FFDEB408"/>
        <bgColor indexed="64"/>
      </patternFill>
    </fill>
    <fill>
      <patternFill patternType="solid">
        <fgColor rgb="FFA7E8FF"/>
        <bgColor indexed="64"/>
      </patternFill>
    </fill>
    <fill>
      <patternFill patternType="solid">
        <fgColor rgb="FFFBD5E2"/>
        <bgColor indexed="64"/>
      </patternFill>
    </fill>
    <fill>
      <patternFill patternType="solid">
        <fgColor rgb="FFEAE2F6"/>
        <bgColor indexed="64"/>
      </patternFill>
    </fill>
    <fill>
      <patternFill patternType="solid">
        <fgColor rgb="FFEAF1B9"/>
        <bgColor indexed="64"/>
      </patternFill>
    </fill>
    <fill>
      <patternFill patternType="solid">
        <fgColor rgb="FFB3F8BD"/>
        <bgColor indexed="64"/>
      </patternFill>
    </fill>
    <fill>
      <patternFill patternType="solid">
        <fgColor rgb="FFFFF9BD"/>
        <bgColor indexed="64"/>
      </patternFill>
    </fill>
    <fill>
      <patternFill patternType="solid">
        <fgColor rgb="FF00B3E7"/>
        <bgColor indexed="64"/>
      </patternFill>
    </fill>
    <fill>
      <patternFill patternType="solid">
        <fgColor rgb="FF00A5B8"/>
        <bgColor indexed="64"/>
      </patternFill>
    </fill>
    <fill>
      <patternFill patternType="solid">
        <fgColor rgb="FFF05674"/>
        <bgColor indexed="64"/>
      </patternFill>
    </fill>
    <fill>
      <patternFill patternType="solid">
        <fgColor rgb="FF4B2884"/>
        <bgColor indexed="64"/>
      </patternFill>
    </fill>
    <fill>
      <patternFill patternType="solid">
        <fgColor rgb="FFBFD22B"/>
        <bgColor indexed="64"/>
      </patternFill>
    </fill>
    <fill>
      <patternFill patternType="solid">
        <fgColor rgb="FFFFE6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BFD2E2"/>
      </patternFill>
    </fill>
    <fill>
      <patternFill patternType="solid">
        <fgColor theme="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95A9"/>
        <bgColor indexed="64"/>
      </patternFill>
    </fill>
    <fill>
      <patternFill patternType="solid">
        <fgColor rgb="FFFFDB00"/>
        <bgColor indexed="64"/>
      </patternFill>
    </fill>
    <fill>
      <patternFill patternType="solid">
        <fgColor rgb="FFB3D235"/>
        <bgColor indexed="64"/>
      </patternFill>
    </fill>
    <fill>
      <patternFill patternType="solid">
        <fgColor rgb="FFE7E6E6"/>
        <bgColor indexed="64"/>
      </patternFill>
    </fill>
    <fill>
      <patternFill patternType="solid">
        <fgColor theme="0" tint="-0.14999847407452621"/>
        <bgColor indexed="64"/>
      </patternFill>
    </fill>
    <fill>
      <patternFill patternType="solid">
        <fgColor rgb="FF5C068C"/>
        <bgColor indexed="64"/>
      </patternFill>
    </fill>
    <fill>
      <patternFill patternType="solid">
        <fgColor rgb="FF002060"/>
        <bgColor indexed="64"/>
      </patternFill>
    </fill>
    <fill>
      <patternFill patternType="solid">
        <fgColor rgb="FF5B9BD5"/>
        <bgColor indexed="64"/>
      </patternFill>
    </fill>
    <fill>
      <patternFill patternType="solid">
        <fgColor rgb="FFF05674"/>
        <bgColor theme="4"/>
      </patternFill>
    </fill>
  </fills>
  <borders count="5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rgb="FF608BB4"/>
      </left>
      <right style="medium">
        <color rgb="FF608BB4"/>
      </right>
      <top style="medium">
        <color rgb="FF608BB4"/>
      </top>
      <bottom style="medium">
        <color rgb="FF608BB4"/>
      </bottom>
      <diagonal/>
    </border>
    <border>
      <left style="medium">
        <color rgb="FFCCCCCC"/>
      </left>
      <right style="medium">
        <color rgb="FFCCCCCC"/>
      </right>
      <top style="medium">
        <color rgb="FFCCCCCC"/>
      </top>
      <bottom style="medium">
        <color rgb="FFCCCCCC"/>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indexed="64"/>
      </right>
      <top/>
      <bottom/>
      <diagonal/>
    </border>
    <border>
      <left/>
      <right style="thin">
        <color theme="0"/>
      </right>
      <top style="thin">
        <color theme="0"/>
      </top>
      <bottom style="thin">
        <color theme="0"/>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style="thin">
        <color auto="1"/>
      </left>
      <right style="thin">
        <color auto="1"/>
      </right>
      <top style="thin">
        <color theme="4" tint="0.39997558519241921"/>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0"/>
      </top>
      <bottom style="thin">
        <color theme="0"/>
      </bottom>
      <diagonal/>
    </border>
    <border>
      <left/>
      <right/>
      <top/>
      <bottom style="thin">
        <color auto="1"/>
      </bottom>
      <diagonal/>
    </border>
    <border>
      <left style="thin">
        <color theme="0"/>
      </left>
      <right style="thin">
        <color theme="0"/>
      </right>
      <top style="thin">
        <color theme="0"/>
      </top>
      <bottom style="thin">
        <color indexed="64"/>
      </bottom>
      <diagonal/>
    </border>
  </borders>
  <cellStyleXfs count="9">
    <xf numFmtId="0" fontId="0" fillId="0" borderId="0"/>
    <xf numFmtId="0" fontId="1" fillId="2" borderId="0">
      <alignment horizontal="left"/>
    </xf>
    <xf numFmtId="0" fontId="2" fillId="3" borderId="1"/>
    <xf numFmtId="0" fontId="3" fillId="5" borderId="0"/>
    <xf numFmtId="0" fontId="2" fillId="3" borderId="1">
      <alignment wrapText="1"/>
    </xf>
    <xf numFmtId="0" fontId="7" fillId="0" borderId="0"/>
    <xf numFmtId="0" fontId="9" fillId="0" borderId="5">
      <alignment wrapText="1"/>
    </xf>
    <xf numFmtId="44" fontId="12" fillId="0" borderId="0" applyFont="0" applyFill="0" applyBorder="0" applyAlignment="0" applyProtection="0"/>
    <xf numFmtId="0" fontId="19" fillId="0" borderId="0" applyNumberFormat="0" applyFill="0" applyBorder="0" applyAlignment="0" applyProtection="0"/>
  </cellStyleXfs>
  <cellXfs count="364">
    <xf numFmtId="0" fontId="0" fillId="0" borderId="0" xfId="0"/>
    <xf numFmtId="0" fontId="0" fillId="6" borderId="0" xfId="0" applyFill="1"/>
    <xf numFmtId="0" fontId="0" fillId="7" borderId="0" xfId="0" applyFill="1"/>
    <xf numFmtId="0" fontId="4" fillId="8" borderId="0" xfId="0" applyFont="1"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19" borderId="0" xfId="0" applyFill="1"/>
    <xf numFmtId="0" fontId="5" fillId="0" borderId="0" xfId="0" applyFont="1" applyAlignment="1">
      <alignment vertical="top" wrapText="1"/>
    </xf>
    <xf numFmtId="0" fontId="0" fillId="0" borderId="0" xfId="0" applyAlignment="1">
      <alignment vertical="top" wrapText="1"/>
    </xf>
    <xf numFmtId="0" fontId="7" fillId="0" borderId="0" xfId="5" applyAlignment="1">
      <alignment vertical="top" wrapText="1"/>
    </xf>
    <xf numFmtId="0" fontId="0" fillId="0" borderId="0" xfId="0" applyAlignment="1">
      <alignment horizontal="left"/>
    </xf>
    <xf numFmtId="0" fontId="6" fillId="20" borderId="11" xfId="0" applyFont="1" applyFill="1" applyBorder="1" applyAlignment="1">
      <alignment vertical="top" wrapText="1"/>
    </xf>
    <xf numFmtId="0" fontId="6" fillId="20" borderId="12" xfId="0" applyFont="1" applyFill="1" applyBorder="1" applyAlignment="1">
      <alignment vertical="top" wrapText="1"/>
    </xf>
    <xf numFmtId="0" fontId="6" fillId="20" borderId="13" xfId="0" applyFont="1" applyFill="1" applyBorder="1" applyAlignment="1">
      <alignment vertical="top" wrapText="1"/>
    </xf>
    <xf numFmtId="0" fontId="7" fillId="21" borderId="11" xfId="0" applyFont="1" applyFill="1" applyBorder="1" applyAlignment="1">
      <alignment horizontal="left" vertical="top" wrapText="1"/>
    </xf>
    <xf numFmtId="0" fontId="0" fillId="21" borderId="12" xfId="0" applyFont="1" applyFill="1" applyBorder="1"/>
    <xf numFmtId="0" fontId="0" fillId="21" borderId="13" xfId="0" applyFont="1" applyFill="1" applyBorder="1" applyAlignment="1">
      <alignment horizontal="left" vertical="top" wrapText="1"/>
    </xf>
    <xf numFmtId="0" fontId="7" fillId="0" borderId="11" xfId="0" applyFont="1" applyBorder="1" applyAlignment="1">
      <alignment vertical="top" wrapText="1"/>
    </xf>
    <xf numFmtId="0" fontId="0" fillId="0" borderId="12" xfId="0" applyFont="1" applyBorder="1"/>
    <xf numFmtId="0" fontId="0" fillId="0" borderId="13" xfId="0" applyFont="1" applyBorder="1" applyAlignment="1">
      <alignment vertical="top" wrapText="1"/>
    </xf>
    <xf numFmtId="0" fontId="11" fillId="22" borderId="14" xfId="0" applyFont="1" applyFill="1" applyBorder="1" applyAlignment="1">
      <alignment horizontal="center" vertical="top"/>
    </xf>
    <xf numFmtId="0" fontId="11" fillId="0" borderId="15" xfId="0" applyFont="1" applyBorder="1" applyAlignment="1">
      <alignment vertical="top"/>
    </xf>
    <xf numFmtId="1" fontId="11" fillId="0" borderId="15" xfId="0" applyNumberFormat="1" applyFont="1" applyBorder="1" applyAlignment="1">
      <alignment horizontal="left" vertical="top"/>
    </xf>
    <xf numFmtId="1" fontId="11" fillId="0" borderId="25" xfId="0" applyNumberFormat="1" applyFont="1" applyFill="1" applyBorder="1" applyAlignment="1">
      <alignment horizontal="left" vertical="top"/>
    </xf>
    <xf numFmtId="0" fontId="11" fillId="0" borderId="26" xfId="0" applyFont="1" applyBorder="1" applyAlignment="1">
      <alignment horizontal="left" vertical="top"/>
    </xf>
    <xf numFmtId="0" fontId="11" fillId="0" borderId="26" xfId="0" applyNumberFormat="1" applyFont="1" applyBorder="1" applyAlignment="1">
      <alignment horizontal="left" vertical="top"/>
    </xf>
    <xf numFmtId="0" fontId="17" fillId="0" borderId="0" xfId="0" applyFont="1"/>
    <xf numFmtId="0" fontId="18" fillId="24" borderId="1" xfId="0" applyFont="1" applyFill="1" applyBorder="1"/>
    <xf numFmtId="0" fontId="18" fillId="24" borderId="1" xfId="0" applyFont="1" applyFill="1" applyBorder="1" applyAlignment="1">
      <alignment horizontal="center" wrapText="1"/>
    </xf>
    <xf numFmtId="0" fontId="18" fillId="0" borderId="1" xfId="0" applyFont="1" applyBorder="1"/>
    <xf numFmtId="166" fontId="17" fillId="0" borderId="1" xfId="7" applyNumberFormat="1" applyFont="1" applyBorder="1"/>
    <xf numFmtId="44" fontId="17" fillId="0" borderId="1" xfId="7" applyNumberFormat="1" applyFont="1" applyBorder="1"/>
    <xf numFmtId="44" fontId="17" fillId="0" borderId="1" xfId="7" applyFont="1" applyBorder="1"/>
    <xf numFmtId="44" fontId="17" fillId="0" borderId="0" xfId="0" applyNumberFormat="1" applyFont="1"/>
    <xf numFmtId="0" fontId="17" fillId="0" borderId="1" xfId="0" applyFont="1" applyBorder="1"/>
    <xf numFmtId="44" fontId="17" fillId="0" borderId="1" xfId="7" applyNumberFormat="1" applyFont="1" applyFill="1" applyBorder="1"/>
    <xf numFmtId="0" fontId="17" fillId="0" borderId="0" xfId="0" applyFont="1" applyAlignment="1">
      <alignment horizontal="center"/>
    </xf>
    <xf numFmtId="0" fontId="18" fillId="24" borderId="1" xfId="0" applyFont="1" applyFill="1" applyBorder="1" applyAlignment="1">
      <alignment horizontal="center"/>
    </xf>
    <xf numFmtId="0" fontId="17" fillId="0" borderId="1" xfId="0" applyFont="1" applyBorder="1" applyAlignment="1">
      <alignment horizontal="center" vertical="center"/>
    </xf>
    <xf numFmtId="44" fontId="17" fillId="0" borderId="1" xfId="7" applyFont="1" applyBorder="1" applyAlignment="1">
      <alignment vertical="center"/>
    </xf>
    <xf numFmtId="1" fontId="18" fillId="0" borderId="1" xfId="0" applyNumberFormat="1" applyFont="1" applyBorder="1"/>
    <xf numFmtId="167" fontId="0" fillId="0" borderId="0" xfId="0" applyNumberFormat="1"/>
    <xf numFmtId="0" fontId="0" fillId="0" borderId="0" xfId="0" applyFill="1"/>
    <xf numFmtId="0" fontId="0" fillId="0" borderId="34" xfId="0" applyBorder="1"/>
    <xf numFmtId="0" fontId="7" fillId="0" borderId="35" xfId="0" applyFont="1" applyBorder="1" applyAlignment="1">
      <alignment vertical="top" wrapText="1"/>
    </xf>
    <xf numFmtId="0" fontId="0" fillId="0" borderId="36" xfId="0" applyFont="1" applyBorder="1"/>
    <xf numFmtId="49" fontId="7" fillId="0" borderId="0" xfId="5" applyNumberFormat="1" applyFill="1" applyAlignment="1">
      <alignment vertical="top" wrapText="1"/>
    </xf>
    <xf numFmtId="0" fontId="7" fillId="0" borderId="0" xfId="0" applyFont="1" applyAlignment="1">
      <alignment vertical="top" wrapText="1"/>
    </xf>
    <xf numFmtId="0" fontId="7" fillId="0" borderId="0" xfId="5" applyBorder="1" applyAlignment="1">
      <alignment vertical="top" wrapText="1"/>
    </xf>
    <xf numFmtId="0" fontId="5" fillId="0" borderId="0" xfId="5" applyFont="1" applyFill="1" applyAlignment="1">
      <alignment vertical="top" wrapText="1"/>
    </xf>
    <xf numFmtId="0" fontId="7" fillId="0" borderId="0" xfId="5" applyFill="1" applyAlignment="1">
      <alignment vertical="top" wrapText="1"/>
    </xf>
    <xf numFmtId="0" fontId="7" fillId="0" borderId="0" xfId="5" applyFill="1" applyAlignment="1">
      <alignment horizontal="center" vertical="top" wrapText="1"/>
    </xf>
    <xf numFmtId="0" fontId="8" fillId="0" borderId="0" xfId="5" applyFont="1" applyFill="1" applyAlignment="1">
      <alignment vertical="top" wrapText="1"/>
    </xf>
    <xf numFmtId="0" fontId="13" fillId="0" borderId="0" xfId="5" applyFont="1" applyFill="1" applyAlignment="1">
      <alignment vertical="top" wrapText="1"/>
    </xf>
    <xf numFmtId="0" fontId="6" fillId="0" borderId="5" xfId="5" applyFont="1" applyFill="1" applyBorder="1" applyAlignment="1">
      <alignment vertical="top" wrapText="1"/>
    </xf>
    <xf numFmtId="0" fontId="5" fillId="0" borderId="5" xfId="5" applyFont="1" applyFill="1" applyBorder="1" applyAlignment="1">
      <alignment horizontal="left" wrapText="1"/>
    </xf>
    <xf numFmtId="0" fontId="5" fillId="0" borderId="9" xfId="5" applyNumberFormat="1" applyFont="1" applyFill="1" applyBorder="1" applyAlignment="1">
      <alignment horizontal="left" vertical="top" wrapText="1"/>
    </xf>
    <xf numFmtId="0" fontId="7" fillId="0" borderId="9" xfId="5" applyNumberFormat="1" applyFont="1" applyFill="1" applyBorder="1" applyAlignment="1">
      <alignment horizontal="left" vertical="top" wrapText="1"/>
    </xf>
    <xf numFmtId="0" fontId="8" fillId="0" borderId="9" xfId="5" applyNumberFormat="1" applyFont="1" applyFill="1" applyBorder="1" applyAlignment="1">
      <alignment horizontal="left" vertical="top" wrapText="1"/>
    </xf>
    <xf numFmtId="0" fontId="13" fillId="0" borderId="9" xfId="5" applyNumberFormat="1" applyFont="1" applyFill="1" applyBorder="1" applyAlignment="1">
      <alignment horizontal="left" vertical="top" wrapText="1"/>
    </xf>
    <xf numFmtId="0" fontId="7" fillId="0" borderId="6" xfId="5" applyNumberFormat="1" applyFont="1" applyFill="1" applyBorder="1" applyAlignment="1">
      <alignment vertical="top" wrapText="1"/>
    </xf>
    <xf numFmtId="0" fontId="7" fillId="0" borderId="5" xfId="5" applyFill="1" applyBorder="1" applyAlignment="1">
      <alignment horizontal="left" vertical="top" wrapText="1"/>
    </xf>
    <xf numFmtId="0" fontId="7" fillId="0" borderId="0" xfId="5" applyFill="1" applyAlignment="1">
      <alignment horizontal="left" wrapText="1"/>
    </xf>
    <xf numFmtId="49" fontId="7" fillId="0" borderId="0" xfId="5" applyNumberFormat="1" applyFill="1" applyAlignment="1">
      <alignment horizontal="left" wrapText="1"/>
    </xf>
    <xf numFmtId="0" fontId="5" fillId="0" borderId="5" xfId="5" applyFont="1" applyFill="1" applyBorder="1" applyAlignment="1">
      <alignment vertical="top" wrapText="1"/>
    </xf>
    <xf numFmtId="0" fontId="5" fillId="0" borderId="9" xfId="5" applyNumberFormat="1" applyFont="1" applyFill="1" applyBorder="1" applyAlignment="1">
      <alignment vertical="top" wrapText="1"/>
    </xf>
    <xf numFmtId="0" fontId="7" fillId="0" borderId="9" xfId="5" applyNumberFormat="1" applyFont="1" applyFill="1" applyBorder="1" applyAlignment="1">
      <alignment vertical="top" wrapText="1"/>
    </xf>
    <xf numFmtId="0" fontId="7" fillId="0" borderId="9" xfId="5" applyNumberFormat="1" applyFont="1" applyFill="1" applyBorder="1" applyAlignment="1">
      <alignment horizontal="center" vertical="top" wrapText="1"/>
    </xf>
    <xf numFmtId="0" fontId="7" fillId="0" borderId="5" xfId="5" applyFill="1" applyBorder="1" applyAlignment="1">
      <alignment vertical="top" wrapText="1"/>
    </xf>
    <xf numFmtId="0" fontId="8" fillId="0" borderId="9" xfId="5" applyNumberFormat="1" applyFont="1" applyFill="1" applyBorder="1" applyAlignment="1">
      <alignment vertical="top" wrapText="1"/>
    </xf>
    <xf numFmtId="0" fontId="13" fillId="0" borderId="9" xfId="5" applyNumberFormat="1" applyFont="1" applyFill="1" applyBorder="1" applyAlignment="1">
      <alignment vertical="top" wrapText="1"/>
    </xf>
    <xf numFmtId="6" fontId="7" fillId="0" borderId="9" xfId="5" applyNumberFormat="1" applyFont="1" applyFill="1" applyBorder="1" applyAlignment="1">
      <alignment horizontal="center" vertical="top" wrapText="1"/>
    </xf>
    <xf numFmtId="0" fontId="5" fillId="0" borderId="3" xfId="5" applyFont="1" applyFill="1" applyBorder="1" applyAlignment="1">
      <alignment vertical="top" wrapText="1"/>
    </xf>
    <xf numFmtId="0" fontId="14" fillId="0" borderId="9" xfId="5" applyNumberFormat="1" applyFont="1" applyFill="1" applyBorder="1" applyAlignment="1">
      <alignment vertical="top" wrapText="1"/>
    </xf>
    <xf numFmtId="0" fontId="7" fillId="0" borderId="6" xfId="5" applyFill="1" applyBorder="1" applyAlignment="1">
      <alignment vertical="top" wrapText="1"/>
    </xf>
    <xf numFmtId="0" fontId="5" fillId="0" borderId="8" xfId="5" applyNumberFormat="1" applyFont="1" applyFill="1" applyBorder="1" applyAlignment="1">
      <alignment vertical="top" wrapText="1"/>
    </xf>
    <xf numFmtId="0" fontId="7" fillId="0" borderId="8" xfId="5" applyNumberFormat="1" applyFont="1" applyFill="1" applyBorder="1" applyAlignment="1">
      <alignment vertical="top" wrapText="1"/>
    </xf>
    <xf numFmtId="0" fontId="7" fillId="0" borderId="8" xfId="5" applyNumberFormat="1" applyFont="1" applyFill="1" applyBorder="1" applyAlignment="1">
      <alignment horizontal="center" vertical="top" wrapText="1"/>
    </xf>
    <xf numFmtId="0" fontId="8" fillId="0" borderId="8" xfId="5" applyNumberFormat="1" applyFont="1" applyFill="1" applyBorder="1" applyAlignment="1">
      <alignment vertical="top" wrapText="1"/>
    </xf>
    <xf numFmtId="0" fontId="13" fillId="0" borderId="8" xfId="5" applyNumberFormat="1" applyFont="1" applyFill="1" applyBorder="1" applyAlignment="1">
      <alignment vertical="top" wrapText="1"/>
    </xf>
    <xf numFmtId="0" fontId="7" fillId="0" borderId="5" xfId="5" applyNumberFormat="1" applyFont="1" applyFill="1" applyBorder="1" applyAlignment="1">
      <alignment vertical="top" wrapText="1"/>
    </xf>
    <xf numFmtId="0" fontId="7" fillId="0" borderId="5" xfId="5" applyFill="1" applyBorder="1" applyAlignment="1">
      <alignment horizontal="center" vertical="top" wrapText="1"/>
    </xf>
    <xf numFmtId="0" fontId="8" fillId="0" borderId="5" xfId="5" applyFont="1" applyFill="1" applyBorder="1" applyAlignment="1">
      <alignment vertical="top" wrapText="1"/>
    </xf>
    <xf numFmtId="0" fontId="13" fillId="0" borderId="5" xfId="5" applyFont="1" applyFill="1" applyBorder="1" applyAlignment="1">
      <alignment vertical="top" wrapText="1"/>
    </xf>
    <xf numFmtId="0" fontId="6" fillId="0" borderId="10" xfId="5" applyNumberFormat="1" applyFont="1" applyFill="1" applyBorder="1" applyAlignment="1">
      <alignment vertical="top" wrapText="1"/>
    </xf>
    <xf numFmtId="0" fontId="6" fillId="0" borderId="10" xfId="5" applyNumberFormat="1" applyFont="1" applyFill="1" applyBorder="1" applyAlignment="1">
      <alignment vertical="top" shrinkToFit="1"/>
    </xf>
    <xf numFmtId="0" fontId="6" fillId="0" borderId="10" xfId="5" applyNumberFormat="1" applyFont="1" applyFill="1" applyBorder="1" applyAlignment="1">
      <alignment horizontal="center" vertical="top" shrinkToFit="1"/>
    </xf>
    <xf numFmtId="0" fontId="6" fillId="0" borderId="10" xfId="5" applyNumberFormat="1" applyFont="1" applyFill="1" applyBorder="1" applyAlignment="1">
      <alignment horizontal="center" vertical="top" wrapText="1"/>
    </xf>
    <xf numFmtId="0" fontId="20" fillId="0" borderId="10" xfId="5" applyNumberFormat="1" applyFont="1" applyFill="1" applyBorder="1" applyAlignment="1">
      <alignment vertical="top" wrapText="1"/>
    </xf>
    <xf numFmtId="0" fontId="6" fillId="0" borderId="10" xfId="5" applyNumberFormat="1" applyFont="1" applyFill="1" applyBorder="1" applyAlignment="1">
      <alignment horizontal="center" vertical="top" textRotation="180" wrapText="1"/>
    </xf>
    <xf numFmtId="0" fontId="6" fillId="0" borderId="33" xfId="5" applyNumberFormat="1" applyFont="1" applyFill="1" applyBorder="1" applyAlignment="1">
      <alignment vertical="top" wrapText="1"/>
    </xf>
    <xf numFmtId="0" fontId="6" fillId="0" borderId="4" xfId="5" applyFont="1" applyFill="1" applyBorder="1" applyAlignment="1">
      <alignment vertical="top" wrapText="1"/>
    </xf>
    <xf numFmtId="0" fontId="0" fillId="0" borderId="13" xfId="0" applyFont="1" applyBorder="1" applyAlignment="1">
      <alignment horizontal="left" vertical="top" wrapText="1"/>
    </xf>
    <xf numFmtId="0" fontId="0" fillId="21" borderId="12" xfId="0" applyFont="1" applyFill="1" applyBorder="1" applyAlignment="1">
      <alignment horizontal="left" vertical="top" wrapText="1"/>
    </xf>
    <xf numFmtId="0" fontId="0" fillId="0" borderId="12" xfId="0" applyFont="1" applyBorder="1" applyAlignment="1">
      <alignment vertical="top" wrapText="1"/>
    </xf>
    <xf numFmtId="0" fontId="0" fillId="21" borderId="37" xfId="0" applyFont="1" applyFill="1" applyBorder="1" applyAlignment="1">
      <alignment horizontal="left" vertical="top" wrapText="1"/>
    </xf>
    <xf numFmtId="0" fontId="0" fillId="0" borderId="37" xfId="0" applyFont="1" applyBorder="1" applyAlignment="1">
      <alignment horizontal="left" vertical="top" wrapText="1"/>
    </xf>
    <xf numFmtId="0" fontId="15" fillId="23" borderId="0" xfId="0" applyFont="1" applyFill="1"/>
    <xf numFmtId="0" fontId="0" fillId="26" borderId="0" xfId="0" applyFill="1"/>
    <xf numFmtId="0" fontId="0" fillId="21" borderId="5" xfId="0" applyFont="1" applyFill="1" applyBorder="1" applyAlignment="1">
      <alignment horizontal="left" vertical="top" wrapText="1"/>
    </xf>
    <xf numFmtId="0" fontId="0" fillId="0" borderId="12" xfId="0" applyFont="1" applyFill="1" applyBorder="1"/>
    <xf numFmtId="0" fontId="0" fillId="0" borderId="13" xfId="0" applyFont="1" applyFill="1" applyBorder="1" applyAlignment="1">
      <alignment horizontal="left" vertical="top" wrapText="1"/>
    </xf>
    <xf numFmtId="0" fontId="0" fillId="0" borderId="0" xfId="0" applyBorder="1"/>
    <xf numFmtId="0" fontId="7" fillId="0" borderId="34" xfId="5" applyBorder="1" applyAlignment="1">
      <alignment vertical="top" wrapText="1"/>
    </xf>
    <xf numFmtId="0" fontId="0" fillId="0" borderId="36" xfId="0" applyFont="1" applyBorder="1" applyAlignment="1">
      <alignment vertical="top" wrapText="1"/>
    </xf>
    <xf numFmtId="1" fontId="11" fillId="0" borderId="26" xfId="0" applyNumberFormat="1" applyFont="1" applyBorder="1" applyAlignment="1">
      <alignment horizontal="left" vertical="top"/>
    </xf>
    <xf numFmtId="0" fontId="21" fillId="0" borderId="0" xfId="0" applyFont="1" applyBorder="1" applyAlignment="1" applyProtection="1">
      <alignment horizontal="left" vertical="top" wrapText="1"/>
      <protection hidden="1"/>
    </xf>
    <xf numFmtId="0" fontId="32" fillId="0" borderId="0" xfId="0" applyFont="1" applyFill="1" applyBorder="1" applyAlignment="1" applyProtection="1">
      <alignment vertical="top" wrapText="1" shrinkToFit="1"/>
      <protection hidden="1"/>
    </xf>
    <xf numFmtId="0" fontId="21" fillId="0" borderId="0" xfId="0" applyFont="1" applyFill="1" applyBorder="1" applyAlignment="1" applyProtection="1">
      <alignment vertical="top" wrapText="1" shrinkToFit="1"/>
      <protection hidden="1"/>
    </xf>
    <xf numFmtId="0" fontId="27" fillId="0" borderId="8" xfId="0" applyFont="1" applyFill="1" applyBorder="1" applyAlignment="1" applyProtection="1">
      <alignment vertical="center"/>
      <protection hidden="1"/>
    </xf>
    <xf numFmtId="1" fontId="27" fillId="30" borderId="16" xfId="0" applyNumberFormat="1" applyFont="1" applyFill="1" applyBorder="1" applyAlignment="1" applyProtection="1">
      <alignment horizontal="center" vertical="center" shrinkToFit="1"/>
      <protection hidden="1"/>
    </xf>
    <xf numFmtId="165" fontId="27" fillId="30" borderId="16" xfId="0" applyNumberFormat="1" applyFont="1" applyFill="1" applyBorder="1" applyAlignment="1" applyProtection="1">
      <alignment vertical="center" shrinkToFit="1"/>
      <protection hidden="1"/>
    </xf>
    <xf numFmtId="2" fontId="27" fillId="30" borderId="16" xfId="0" applyNumberFormat="1" applyFont="1" applyFill="1" applyBorder="1" applyAlignment="1" applyProtection="1">
      <alignment vertical="center" wrapText="1"/>
      <protection locked="0"/>
    </xf>
    <xf numFmtId="1" fontId="27" fillId="30" borderId="16" xfId="0" applyNumberFormat="1" applyFont="1" applyFill="1" applyBorder="1" applyAlignment="1" applyProtection="1">
      <alignment horizontal="center" vertical="center" wrapText="1"/>
      <protection locked="0"/>
    </xf>
    <xf numFmtId="0" fontId="22" fillId="0" borderId="0" xfId="0" applyFont="1" applyProtection="1">
      <protection hidden="1"/>
    </xf>
    <xf numFmtId="0" fontId="22" fillId="0" borderId="0" xfId="0" applyFont="1" applyAlignment="1" applyProtection="1">
      <alignment vertical="center"/>
      <protection hidden="1"/>
    </xf>
    <xf numFmtId="0" fontId="26" fillId="0" borderId="0" xfId="0" applyFont="1" applyAlignment="1" applyProtection="1">
      <alignment vertical="center"/>
      <protection hidden="1"/>
    </xf>
    <xf numFmtId="0" fontId="25" fillId="0" borderId="0" xfId="0" applyFont="1" applyAlignment="1" applyProtection="1">
      <alignment vertical="center"/>
      <protection hidden="1"/>
    </xf>
    <xf numFmtId="0" fontId="21" fillId="0" borderId="8" xfId="0" applyFont="1" applyFill="1" applyBorder="1" applyAlignment="1" applyProtection="1">
      <alignment vertical="center"/>
      <protection hidden="1"/>
    </xf>
    <xf numFmtId="0" fontId="22" fillId="0" borderId="0" xfId="0" applyFont="1" applyAlignment="1" applyProtection="1">
      <alignment horizontal="center"/>
      <protection hidden="1"/>
    </xf>
    <xf numFmtId="0" fontId="22" fillId="0" borderId="0" xfId="0" applyFont="1" applyAlignment="1" applyProtection="1">
      <alignment shrinkToFit="1"/>
      <protection hidden="1"/>
    </xf>
    <xf numFmtId="0" fontId="26" fillId="0" borderId="0" xfId="0" applyFont="1" applyAlignment="1" applyProtection="1">
      <alignment shrinkToFit="1"/>
      <protection hidden="1"/>
    </xf>
    <xf numFmtId="0" fontId="22" fillId="0" borderId="17" xfId="0" applyFont="1" applyFill="1" applyBorder="1" applyAlignment="1" applyProtection="1">
      <alignment vertical="center"/>
      <protection hidden="1"/>
    </xf>
    <xf numFmtId="0" fontId="22" fillId="0" borderId="0" xfId="0" applyFont="1" applyAlignment="1" applyProtection="1">
      <alignment horizontal="left"/>
      <protection hidden="1"/>
    </xf>
    <xf numFmtId="0" fontId="22" fillId="0" borderId="0" xfId="0" applyFont="1" applyAlignment="1" applyProtection="1">
      <alignment horizontal="right" shrinkToFit="1"/>
      <protection hidden="1"/>
    </xf>
    <xf numFmtId="0" fontId="22" fillId="0" borderId="0" xfId="0" applyFont="1" applyFill="1" applyProtection="1">
      <protection hidden="1"/>
    </xf>
    <xf numFmtId="0" fontId="28" fillId="0" borderId="0" xfId="0" applyFont="1" applyAlignment="1" applyProtection="1">
      <protection hidden="1"/>
    </xf>
    <xf numFmtId="0" fontId="22" fillId="0" borderId="16" xfId="0" applyFont="1" applyBorder="1" applyAlignment="1" applyProtection="1">
      <alignment horizontal="left"/>
      <protection hidden="1"/>
    </xf>
    <xf numFmtId="0" fontId="27" fillId="29" borderId="16" xfId="6" applyFont="1" applyFill="1" applyBorder="1" applyAlignment="1" applyProtection="1">
      <alignment horizontal="center" vertical="center" wrapText="1"/>
      <protection hidden="1"/>
    </xf>
    <xf numFmtId="1" fontId="27" fillId="29" borderId="16" xfId="6" applyNumberFormat="1" applyFont="1" applyFill="1" applyBorder="1" applyAlignment="1" applyProtection="1">
      <alignment horizontal="center" vertical="center" wrapText="1"/>
      <protection hidden="1"/>
    </xf>
    <xf numFmtId="165" fontId="27" fillId="29" borderId="16" xfId="7" applyNumberFormat="1" applyFont="1" applyFill="1" applyBorder="1" applyAlignment="1" applyProtection="1">
      <alignment horizontal="right" vertical="center" shrinkToFit="1"/>
      <protection hidden="1"/>
    </xf>
    <xf numFmtId="49" fontId="22" fillId="0" borderId="0" xfId="0" applyNumberFormat="1" applyFont="1" applyAlignment="1" applyProtection="1">
      <alignment horizontal="right"/>
      <protection hidden="1"/>
    </xf>
    <xf numFmtId="165" fontId="27" fillId="30" borderId="16" xfId="0" applyNumberFormat="1" applyFont="1" applyFill="1" applyBorder="1" applyAlignment="1" applyProtection="1">
      <alignment vertical="center" shrinkToFit="1"/>
      <protection locked="0"/>
    </xf>
    <xf numFmtId="1" fontId="27" fillId="30" borderId="16" xfId="0" applyNumberFormat="1" applyFont="1" applyFill="1" applyBorder="1" applyAlignment="1" applyProtection="1">
      <alignment horizontal="center" vertical="center" shrinkToFit="1"/>
      <protection locked="0"/>
    </xf>
    <xf numFmtId="0" fontId="21" fillId="27" borderId="41" xfId="0" applyFont="1" applyFill="1" applyBorder="1" applyAlignment="1" applyProtection="1">
      <alignment horizontal="center" vertical="center" wrapText="1"/>
      <protection hidden="1"/>
    </xf>
    <xf numFmtId="0" fontId="33" fillId="0" borderId="0" xfId="8" applyFont="1" applyFill="1" applyBorder="1" applyAlignment="1" applyProtection="1">
      <alignment horizontal="center" vertical="center" wrapText="1"/>
      <protection hidden="1"/>
    </xf>
    <xf numFmtId="0" fontId="22" fillId="0" borderId="0" xfId="0" applyFont="1" applyFill="1" applyAlignment="1" applyProtection="1">
      <alignment shrinkToFit="1"/>
      <protection hidden="1"/>
    </xf>
    <xf numFmtId="0" fontId="22" fillId="0" borderId="0" xfId="0" applyFont="1" applyFill="1" applyAlignment="1" applyProtection="1">
      <alignment horizontal="left"/>
      <protection hidden="1"/>
    </xf>
    <xf numFmtId="2" fontId="27" fillId="29" borderId="16" xfId="6" applyNumberFormat="1" applyFont="1" applyFill="1" applyBorder="1" applyAlignment="1" applyProtection="1">
      <alignment horizontal="right" vertical="center" shrinkToFit="1"/>
      <protection hidden="1"/>
    </xf>
    <xf numFmtId="164" fontId="27" fillId="30" borderId="16" xfId="0" applyNumberFormat="1" applyFont="1" applyFill="1" applyBorder="1" applyAlignment="1" applyProtection="1">
      <alignment horizontal="center" vertical="center" shrinkToFit="1"/>
      <protection locked="0"/>
    </xf>
    <xf numFmtId="0" fontId="27" fillId="28" borderId="19" xfId="0" applyFont="1" applyFill="1" applyBorder="1" applyAlignment="1" applyProtection="1">
      <alignment vertical="center"/>
      <protection hidden="1"/>
    </xf>
    <xf numFmtId="0" fontId="27" fillId="28" borderId="43" xfId="0" applyFont="1" applyFill="1" applyBorder="1" applyAlignment="1" applyProtection="1">
      <alignment vertical="center"/>
      <protection hidden="1"/>
    </xf>
    <xf numFmtId="0" fontId="18" fillId="24" borderId="1" xfId="0" applyFont="1" applyFill="1" applyBorder="1" applyAlignment="1">
      <alignment horizontal="center" wrapText="1"/>
    </xf>
    <xf numFmtId="0" fontId="0" fillId="4" borderId="0" xfId="0" applyFill="1"/>
    <xf numFmtId="0" fontId="0" fillId="0" borderId="0" xfId="0" applyAlignment="1">
      <alignment horizontal="right"/>
    </xf>
    <xf numFmtId="0" fontId="0" fillId="4" borderId="0" xfId="0" applyFont="1" applyFill="1" applyProtection="1">
      <protection hidden="1"/>
    </xf>
    <xf numFmtId="0" fontId="15" fillId="4" borderId="0" xfId="0" applyFont="1" applyFill="1" applyAlignment="1" applyProtection="1">
      <alignment horizontal="center"/>
      <protection hidden="1"/>
    </xf>
    <xf numFmtId="0" fontId="15" fillId="4" borderId="0" xfId="0" applyFont="1" applyFill="1"/>
    <xf numFmtId="0" fontId="35" fillId="4" borderId="44" xfId="0" applyFont="1" applyFill="1" applyBorder="1" applyAlignment="1">
      <alignment horizontal="right" vertical="center"/>
    </xf>
    <xf numFmtId="0" fontId="0" fillId="4" borderId="45" xfId="0" applyFill="1" applyBorder="1" applyAlignment="1" applyProtection="1">
      <alignment vertical="center"/>
      <protection locked="0"/>
    </xf>
    <xf numFmtId="0" fontId="38" fillId="4" borderId="0" xfId="0" applyFont="1" applyFill="1"/>
    <xf numFmtId="0" fontId="0" fillId="4" borderId="0" xfId="0" applyFill="1" applyAlignment="1">
      <alignment horizontal="right"/>
    </xf>
    <xf numFmtId="0" fontId="35" fillId="4" borderId="0" xfId="0" applyFont="1" applyFill="1" applyBorder="1" applyAlignment="1">
      <alignment horizontal="right" vertical="center"/>
    </xf>
    <xf numFmtId="49" fontId="0" fillId="4" borderId="46" xfId="0" applyNumberFormat="1" applyFill="1" applyBorder="1" applyAlignment="1" applyProtection="1">
      <alignment vertical="center"/>
      <protection locked="0"/>
    </xf>
    <xf numFmtId="0" fontId="35" fillId="4" borderId="47" xfId="0" applyFont="1" applyFill="1" applyBorder="1" applyAlignment="1">
      <alignment horizontal="right" vertical="center"/>
    </xf>
    <xf numFmtId="49" fontId="0" fillId="4" borderId="48" xfId="0" applyNumberFormat="1" applyFill="1" applyBorder="1" applyAlignment="1" applyProtection="1">
      <alignment vertical="center"/>
      <protection locked="0"/>
    </xf>
    <xf numFmtId="0" fontId="37" fillId="4" borderId="0" xfId="0" applyFont="1" applyFill="1" applyAlignment="1">
      <alignment horizontal="left" vertical="center" wrapText="1"/>
    </xf>
    <xf numFmtId="0" fontId="0" fillId="4" borderId="0" xfId="0" applyFill="1" applyAlignment="1">
      <alignment horizontal="left"/>
    </xf>
    <xf numFmtId="0" fontId="39" fillId="31" borderId="0" xfId="0" applyFont="1" applyFill="1" applyAlignment="1">
      <alignment horizontal="left"/>
    </xf>
    <xf numFmtId="0" fontId="15" fillId="4" borderId="10" xfId="0" applyFont="1" applyFill="1" applyBorder="1" applyProtection="1">
      <protection hidden="1"/>
    </xf>
    <xf numFmtId="0" fontId="0" fillId="4" borderId="10" xfId="0" applyFill="1" applyBorder="1" applyAlignment="1" applyProtection="1">
      <alignment horizontal="right"/>
      <protection hidden="1"/>
    </xf>
    <xf numFmtId="0" fontId="18" fillId="25" borderId="1" xfId="0" applyFont="1" applyFill="1" applyBorder="1" applyAlignment="1"/>
    <xf numFmtId="0" fontId="0" fillId="4" borderId="0" xfId="0" applyFill="1" applyProtection="1">
      <protection hidden="1"/>
    </xf>
    <xf numFmtId="1" fontId="37" fillId="4" borderId="33" xfId="0" applyNumberFormat="1" applyFont="1" applyFill="1" applyBorder="1" applyAlignment="1" applyProtection="1">
      <alignment horizontal="center"/>
      <protection hidden="1"/>
    </xf>
    <xf numFmtId="0" fontId="0" fillId="4" borderId="0" xfId="0" applyFill="1" applyBorder="1" applyProtection="1">
      <protection hidden="1"/>
    </xf>
    <xf numFmtId="0" fontId="0" fillId="4" borderId="33" xfId="0" applyFont="1" applyFill="1" applyBorder="1" applyAlignment="1" applyProtection="1">
      <alignment horizontal="center"/>
      <protection hidden="1"/>
    </xf>
    <xf numFmtId="0" fontId="0" fillId="4" borderId="0" xfId="0" applyFont="1" applyFill="1" applyAlignment="1" applyProtection="1">
      <alignment horizontal="center"/>
      <protection hidden="1"/>
    </xf>
    <xf numFmtId="0" fontId="38" fillId="4" borderId="0" xfId="0" applyFont="1" applyFill="1" applyBorder="1" applyAlignment="1" applyProtection="1">
      <alignment horizontal="center"/>
      <protection hidden="1"/>
    </xf>
    <xf numFmtId="0" fontId="15" fillId="4" borderId="0" xfId="0" applyFont="1" applyFill="1" applyBorder="1" applyAlignment="1" applyProtection="1">
      <alignment horizontal="center"/>
      <protection hidden="1"/>
    </xf>
    <xf numFmtId="0" fontId="0" fillId="4" borderId="0" xfId="0" applyFill="1" applyBorder="1" applyAlignment="1" applyProtection="1">
      <alignment vertical="center"/>
      <protection hidden="1"/>
    </xf>
    <xf numFmtId="0" fontId="15" fillId="4" borderId="0" xfId="0" applyFont="1" applyFill="1" applyProtection="1">
      <protection hidden="1"/>
    </xf>
    <xf numFmtId="0" fontId="0" fillId="4" borderId="10" xfId="0" applyFill="1" applyBorder="1" applyAlignment="1" applyProtection="1">
      <alignment horizontal="left"/>
      <protection hidden="1"/>
    </xf>
    <xf numFmtId="0" fontId="39" fillId="31" borderId="0" xfId="0" applyFont="1" applyFill="1" applyAlignment="1" applyProtection="1">
      <protection hidden="1"/>
    </xf>
    <xf numFmtId="0" fontId="15" fillId="23" borderId="0" xfId="0" applyFont="1" applyFill="1" applyProtection="1">
      <protection hidden="1"/>
    </xf>
    <xf numFmtId="0" fontId="18" fillId="24" borderId="1" xfId="0" applyFont="1" applyFill="1" applyBorder="1" applyAlignment="1">
      <alignment horizontal="center" wrapText="1"/>
    </xf>
    <xf numFmtId="0" fontId="29" fillId="32" borderId="42" xfId="4" quotePrefix="1" applyFont="1" applyFill="1" applyBorder="1" applyProtection="1">
      <alignment wrapText="1"/>
      <protection hidden="1"/>
    </xf>
    <xf numFmtId="0" fontId="30" fillId="32" borderId="22" xfId="4" quotePrefix="1" applyFont="1" applyFill="1" applyBorder="1" applyAlignment="1" applyProtection="1">
      <alignment horizontal="center" vertical="center" wrapText="1"/>
      <protection hidden="1"/>
    </xf>
    <xf numFmtId="49" fontId="30" fillId="32" borderId="22" xfId="4" quotePrefix="1" applyNumberFormat="1" applyFont="1" applyFill="1" applyBorder="1" applyAlignment="1" applyProtection="1">
      <alignment horizontal="center" vertical="center" wrapText="1"/>
      <protection hidden="1"/>
    </xf>
    <xf numFmtId="0" fontId="30" fillId="32" borderId="18" xfId="0" applyFont="1" applyFill="1" applyBorder="1" applyAlignment="1" applyProtection="1">
      <alignment horizontal="center" vertical="center" wrapText="1"/>
      <protection hidden="1"/>
    </xf>
    <xf numFmtId="0" fontId="23" fillId="33" borderId="18" xfId="0" applyFont="1" applyFill="1" applyBorder="1" applyAlignment="1" applyProtection="1">
      <alignment horizontal="center" vertical="center" wrapText="1"/>
      <protection hidden="1"/>
    </xf>
    <xf numFmtId="0" fontId="21" fillId="0" borderId="4" xfId="0" applyFont="1" applyFill="1" applyBorder="1" applyAlignment="1" applyProtection="1">
      <alignment vertical="center"/>
      <protection hidden="1"/>
    </xf>
    <xf numFmtId="165" fontId="27" fillId="29" borderId="16" xfId="6" applyNumberFormat="1" applyFont="1" applyFill="1" applyBorder="1" applyAlignment="1" applyProtection="1">
      <alignment horizontal="right" vertical="center" shrinkToFit="1"/>
      <protection hidden="1"/>
    </xf>
    <xf numFmtId="0" fontId="22" fillId="0" borderId="0" xfId="0" applyFont="1" applyBorder="1" applyAlignment="1" applyProtection="1">
      <alignment vertical="center"/>
      <protection hidden="1"/>
    </xf>
    <xf numFmtId="0" fontId="4" fillId="0" borderId="5" xfId="0" applyFont="1" applyBorder="1"/>
    <xf numFmtId="0" fontId="0" fillId="21" borderId="23" xfId="0" applyFont="1" applyFill="1" applyBorder="1" applyAlignment="1">
      <alignment horizontal="left" vertical="top" shrinkToFit="1"/>
    </xf>
    <xf numFmtId="165" fontId="21" fillId="0" borderId="0" xfId="0" applyNumberFormat="1" applyFont="1" applyAlignment="1" applyProtection="1">
      <alignment horizontal="left" vertical="center"/>
      <protection hidden="1"/>
    </xf>
    <xf numFmtId="0" fontId="27" fillId="0" borderId="6" xfId="0" applyFont="1" applyFill="1" applyBorder="1" applyAlignment="1" applyProtection="1">
      <alignment horizontal="center" vertical="center"/>
      <protection locked="0" hidden="1"/>
    </xf>
    <xf numFmtId="2" fontId="21" fillId="28" borderId="6" xfId="0" applyNumberFormat="1" applyFont="1" applyFill="1" applyBorder="1" applyAlignment="1" applyProtection="1">
      <alignment horizontal="center" vertical="center" wrapText="1"/>
      <protection hidden="1"/>
    </xf>
    <xf numFmtId="0" fontId="27" fillId="0" borderId="6" xfId="0" applyFont="1" applyFill="1" applyBorder="1" applyAlignment="1" applyProtection="1">
      <alignment horizontal="center" vertical="center" shrinkToFit="1"/>
      <protection locked="0" hidden="1"/>
    </xf>
    <xf numFmtId="0" fontId="22" fillId="0" borderId="9" xfId="0" applyFont="1" applyFill="1" applyBorder="1" applyAlignment="1" applyProtection="1">
      <alignment vertical="center"/>
      <protection hidden="1"/>
    </xf>
    <xf numFmtId="0" fontId="22" fillId="0" borderId="34" xfId="0" applyFont="1" applyFill="1" applyBorder="1" applyAlignment="1" applyProtection="1">
      <alignment vertical="center"/>
      <protection hidden="1"/>
    </xf>
    <xf numFmtId="49" fontId="27" fillId="30" borderId="16" xfId="0" applyNumberFormat="1" applyFont="1" applyFill="1" applyBorder="1" applyAlignment="1" applyProtection="1">
      <alignment horizontal="center" vertical="center" shrinkToFit="1"/>
      <protection locked="0"/>
    </xf>
    <xf numFmtId="49" fontId="27" fillId="29" borderId="24" xfId="6" applyNumberFormat="1" applyFont="1" applyFill="1" applyBorder="1" applyAlignment="1" applyProtection="1">
      <alignment horizontal="center" vertical="center" shrinkToFit="1"/>
      <protection hidden="1"/>
    </xf>
    <xf numFmtId="0" fontId="30" fillId="32" borderId="22" xfId="2" applyFont="1" applyFill="1" applyBorder="1" applyAlignment="1" applyProtection="1">
      <alignment horizontal="center" vertical="center" wrapText="1"/>
      <protection hidden="1"/>
    </xf>
    <xf numFmtId="0" fontId="30" fillId="32" borderId="22" xfId="4" quotePrefix="1" applyFont="1" applyFill="1" applyBorder="1" applyAlignment="1" applyProtection="1">
      <alignment horizontal="center" vertical="center" shrinkToFit="1"/>
      <protection hidden="1"/>
    </xf>
    <xf numFmtId="0" fontId="41" fillId="0" borderId="0" xfId="0" applyFont="1" applyAlignment="1" applyProtection="1">
      <alignment vertical="center"/>
      <protection hidden="1"/>
    </xf>
    <xf numFmtId="0" fontId="21" fillId="0" borderId="33" xfId="0" applyFont="1" applyFill="1" applyBorder="1" applyAlignment="1" applyProtection="1">
      <alignment horizontal="center" vertical="center"/>
      <protection hidden="1"/>
    </xf>
    <xf numFmtId="0" fontId="0" fillId="0" borderId="0" xfId="0" applyProtection="1">
      <protection hidden="1"/>
    </xf>
    <xf numFmtId="1" fontId="27" fillId="30" borderId="16" xfId="0" applyNumberFormat="1" applyFont="1" applyFill="1" applyBorder="1" applyAlignment="1" applyProtection="1">
      <alignment horizontal="left" vertical="center" shrinkToFit="1"/>
      <protection locked="0"/>
    </xf>
    <xf numFmtId="0" fontId="0" fillId="0" borderId="0" xfId="0" applyProtection="1">
      <protection locked="0"/>
    </xf>
    <xf numFmtId="0" fontId="26" fillId="0" borderId="0" xfId="0" applyFont="1" applyAlignment="1" applyProtection="1">
      <alignment shrinkToFit="1"/>
      <protection locked="0"/>
    </xf>
    <xf numFmtId="49" fontId="27" fillId="30" borderId="16" xfId="0" applyNumberFormat="1" applyFont="1" applyFill="1" applyBorder="1" applyAlignment="1" applyProtection="1">
      <alignment horizontal="center" vertical="center" shrinkToFit="1"/>
      <protection hidden="1"/>
    </xf>
    <xf numFmtId="0" fontId="27" fillId="29" borderId="16" xfId="0" applyFont="1" applyFill="1" applyBorder="1" applyAlignment="1" applyProtection="1">
      <alignment horizontal="center" vertical="center" shrinkToFit="1"/>
      <protection hidden="1"/>
    </xf>
    <xf numFmtId="1" fontId="10" fillId="0" borderId="10" xfId="0" applyNumberFormat="1" applyFont="1" applyBorder="1" applyAlignment="1">
      <alignment vertical="top" wrapText="1"/>
    </xf>
    <xf numFmtId="1" fontId="21" fillId="30" borderId="16" xfId="0" applyNumberFormat="1" applyFont="1" applyFill="1" applyBorder="1" applyAlignment="1" applyProtection="1">
      <alignment horizontal="center" vertical="center" shrinkToFit="1"/>
      <protection hidden="1"/>
    </xf>
    <xf numFmtId="49" fontId="21" fillId="30" borderId="21" xfId="0" applyNumberFormat="1" applyFont="1" applyFill="1" applyBorder="1" applyAlignment="1" applyProtection="1">
      <alignment horizontal="left" vertical="center" shrinkToFit="1"/>
      <protection locked="0"/>
    </xf>
    <xf numFmtId="49" fontId="21" fillId="30" borderId="21" xfId="0" applyNumberFormat="1" applyFont="1" applyFill="1" applyBorder="1" applyAlignment="1" applyProtection="1">
      <alignment horizontal="center" vertical="center" shrinkToFit="1"/>
      <protection locked="0"/>
    </xf>
    <xf numFmtId="164" fontId="21" fillId="30" borderId="21" xfId="0" applyNumberFormat="1" applyFont="1" applyFill="1" applyBorder="1" applyAlignment="1" applyProtection="1">
      <alignment horizontal="center" vertical="center" shrinkToFit="1"/>
      <protection locked="0"/>
    </xf>
    <xf numFmtId="2" fontId="21" fillId="30" borderId="16" xfId="0" applyNumberFormat="1" applyFont="1" applyFill="1" applyBorder="1" applyAlignment="1" applyProtection="1">
      <alignment vertical="center" wrapText="1"/>
      <protection locked="0"/>
    </xf>
    <xf numFmtId="165" fontId="21" fillId="30" borderId="16" xfId="0" applyNumberFormat="1" applyFont="1" applyFill="1" applyBorder="1" applyAlignment="1" applyProtection="1">
      <alignment horizontal="right" vertical="center" shrinkToFit="1"/>
      <protection locked="0"/>
    </xf>
    <xf numFmtId="1" fontId="21" fillId="30" borderId="16" xfId="0" applyNumberFormat="1" applyFont="1" applyFill="1" applyBorder="1" applyAlignment="1" applyProtection="1">
      <alignment horizontal="center" vertical="center" shrinkToFit="1"/>
      <protection locked="0"/>
    </xf>
    <xf numFmtId="1" fontId="21" fillId="30" borderId="16" xfId="0" applyNumberFormat="1" applyFont="1" applyFill="1" applyBorder="1" applyAlignment="1" applyProtection="1">
      <alignment horizontal="center" vertical="center" wrapText="1"/>
      <protection locked="0"/>
    </xf>
    <xf numFmtId="165" fontId="21" fillId="30" borderId="16" xfId="0" applyNumberFormat="1" applyFont="1" applyFill="1" applyBorder="1" applyAlignment="1" applyProtection="1">
      <alignment vertical="center" shrinkToFit="1"/>
      <protection hidden="1"/>
    </xf>
    <xf numFmtId="49" fontId="21" fillId="30" borderId="16" xfId="0" applyNumberFormat="1" applyFont="1" applyFill="1" applyBorder="1" applyAlignment="1" applyProtection="1">
      <alignment horizontal="center" vertical="center" shrinkToFit="1"/>
      <protection hidden="1"/>
    </xf>
    <xf numFmtId="1" fontId="21" fillId="30" borderId="16" xfId="0" applyNumberFormat="1" applyFont="1" applyFill="1" applyBorder="1" applyAlignment="1" applyProtection="1">
      <alignment horizontal="left" vertical="center" shrinkToFit="1"/>
      <protection locked="0"/>
    </xf>
    <xf numFmtId="49" fontId="21" fillId="30" borderId="16" xfId="0" applyNumberFormat="1" applyFont="1" applyFill="1" applyBorder="1" applyAlignment="1" applyProtection="1">
      <alignment horizontal="center" vertical="center" shrinkToFit="1"/>
      <protection locked="0"/>
    </xf>
    <xf numFmtId="164" fontId="21" fillId="30" borderId="16" xfId="0" applyNumberFormat="1" applyFont="1" applyFill="1" applyBorder="1" applyAlignment="1" applyProtection="1">
      <alignment horizontal="center" vertical="center" shrinkToFit="1"/>
      <protection locked="0"/>
    </xf>
    <xf numFmtId="165" fontId="21" fillId="30" borderId="16" xfId="0" applyNumberFormat="1" applyFont="1" applyFill="1" applyBorder="1" applyAlignment="1" applyProtection="1">
      <alignment vertical="center" shrinkToFit="1"/>
      <protection locked="0"/>
    </xf>
    <xf numFmtId="164" fontId="27" fillId="30" borderId="16" xfId="0" applyNumberFormat="1" applyFont="1" applyFill="1" applyBorder="1" applyAlignment="1" applyProtection="1">
      <alignment horizontal="center" vertical="center" wrapText="1"/>
      <protection locked="0"/>
    </xf>
    <xf numFmtId="0" fontId="22" fillId="32" borderId="38" xfId="0" applyFont="1" applyFill="1" applyBorder="1" applyAlignment="1" applyProtection="1">
      <alignment shrinkToFit="1"/>
      <protection hidden="1"/>
    </xf>
    <xf numFmtId="0" fontId="24" fillId="32" borderId="38" xfId="0" applyFont="1" applyFill="1" applyBorder="1" applyAlignment="1" applyProtection="1">
      <alignment vertical="center"/>
      <protection hidden="1"/>
    </xf>
    <xf numFmtId="165" fontId="27" fillId="29" borderId="16" xfId="7" applyNumberFormat="1" applyFont="1" applyFill="1" applyBorder="1" applyAlignment="1" applyProtection="1">
      <alignment horizontal="center" vertical="center" shrinkToFit="1"/>
      <protection hidden="1"/>
    </xf>
    <xf numFmtId="49" fontId="27" fillId="30" borderId="16" xfId="0" applyNumberFormat="1" applyFont="1" applyFill="1" applyBorder="1" applyAlignment="1" applyProtection="1">
      <alignment horizontal="center" vertical="center" wrapText="1"/>
      <protection locked="0"/>
    </xf>
    <xf numFmtId="49" fontId="21" fillId="30" borderId="16" xfId="0" applyNumberFormat="1" applyFont="1" applyFill="1" applyBorder="1" applyAlignment="1" applyProtection="1">
      <alignment horizontal="center" vertical="center" wrapText="1"/>
      <protection locked="0"/>
    </xf>
    <xf numFmtId="0" fontId="30" fillId="33" borderId="41" xfId="0" applyFont="1" applyFill="1" applyBorder="1" applyAlignment="1" applyProtection="1">
      <alignment horizontal="center" vertical="center" wrapText="1"/>
      <protection hidden="1"/>
    </xf>
    <xf numFmtId="0" fontId="21" fillId="0" borderId="0" xfId="0" applyFont="1" applyBorder="1" applyAlignment="1" applyProtection="1">
      <alignment vertical="center"/>
      <protection hidden="1"/>
    </xf>
    <xf numFmtId="0" fontId="22" fillId="0" borderId="0" xfId="0" applyFont="1" applyBorder="1" applyAlignment="1" applyProtection="1">
      <protection hidden="1"/>
    </xf>
    <xf numFmtId="0" fontId="22" fillId="0" borderId="0" xfId="0" applyFont="1" applyFill="1" applyBorder="1" applyAlignment="1" applyProtection="1">
      <protection hidden="1"/>
    </xf>
    <xf numFmtId="49" fontId="27" fillId="29" borderId="16" xfId="0" applyNumberFormat="1" applyFont="1" applyFill="1" applyBorder="1" applyAlignment="1" applyProtection="1">
      <alignment horizontal="left" vertical="center"/>
      <protection hidden="1"/>
    </xf>
    <xf numFmtId="49" fontId="27" fillId="29" borderId="16" xfId="0" applyNumberFormat="1" applyFont="1" applyFill="1" applyBorder="1" applyAlignment="1" applyProtection="1">
      <alignment horizontal="center" vertical="center" shrinkToFit="1"/>
      <protection hidden="1"/>
    </xf>
    <xf numFmtId="164" fontId="27" fillId="29" borderId="16" xfId="0" applyNumberFormat="1" applyFont="1" applyFill="1" applyBorder="1" applyAlignment="1" applyProtection="1">
      <alignment horizontal="center" vertical="center" shrinkToFit="1"/>
      <protection hidden="1"/>
    </xf>
    <xf numFmtId="49" fontId="27" fillId="29" borderId="16" xfId="0" applyNumberFormat="1" applyFont="1" applyFill="1" applyBorder="1" applyAlignment="1" applyProtection="1">
      <alignment vertical="center" shrinkToFit="1"/>
      <protection hidden="1"/>
    </xf>
    <xf numFmtId="0" fontId="45" fillId="0" borderId="0" xfId="0" applyFont="1" applyProtection="1">
      <protection hidden="1"/>
    </xf>
    <xf numFmtId="0" fontId="0" fillId="0" borderId="0" xfId="0" applyAlignment="1">
      <alignment horizontal="center"/>
    </xf>
    <xf numFmtId="0" fontId="0" fillId="4" borderId="0" xfId="0" applyFill="1" applyAlignment="1">
      <alignment horizontal="center"/>
    </xf>
    <xf numFmtId="0" fontId="39" fillId="31" borderId="0" xfId="0" applyFont="1" applyFill="1" applyAlignment="1">
      <alignment horizontal="center"/>
    </xf>
    <xf numFmtId="0" fontId="0" fillId="0" borderId="0" xfId="0" applyAlignment="1" applyProtection="1">
      <alignment horizontal="left" shrinkToFit="1"/>
      <protection hidden="1"/>
    </xf>
    <xf numFmtId="0" fontId="0" fillId="0" borderId="0" xfId="0" applyAlignment="1" applyProtection="1">
      <alignment horizontal="center" shrinkToFit="1"/>
      <protection hidden="1"/>
    </xf>
    <xf numFmtId="14" fontId="0" fillId="0" borderId="0" xfId="0" applyNumberFormat="1" applyAlignment="1" applyProtection="1">
      <alignment horizontal="center" shrinkToFit="1"/>
      <protection hidden="1"/>
    </xf>
    <xf numFmtId="0" fontId="0" fillId="0" borderId="0" xfId="0" applyAlignment="1" applyProtection="1">
      <alignment horizontal="right" shrinkToFit="1"/>
      <protection hidden="1"/>
    </xf>
    <xf numFmtId="0" fontId="38" fillId="4" borderId="0" xfId="0" applyFont="1" applyFill="1" applyAlignment="1">
      <alignment vertical="center"/>
    </xf>
    <xf numFmtId="0" fontId="22" fillId="0" borderId="0" xfId="0" applyFont="1" applyAlignment="1" applyProtection="1">
      <protection hidden="1"/>
    </xf>
    <xf numFmtId="0" fontId="22" fillId="0" borderId="0" xfId="0" applyFont="1" applyFill="1" applyAlignment="1" applyProtection="1">
      <protection hidden="1"/>
    </xf>
    <xf numFmtId="1" fontId="45" fillId="0" borderId="0" xfId="0" applyNumberFormat="1" applyFont="1" applyAlignment="1" applyProtection="1">
      <alignment horizontal="left"/>
      <protection hidden="1"/>
    </xf>
    <xf numFmtId="0" fontId="45" fillId="0" borderId="0" xfId="0" applyFont="1" applyAlignment="1" applyProtection="1">
      <protection hidden="1"/>
    </xf>
    <xf numFmtId="1" fontId="22" fillId="0" borderId="0" xfId="0" applyNumberFormat="1" applyFont="1" applyAlignment="1" applyProtection="1">
      <alignment horizontal="left"/>
      <protection hidden="1"/>
    </xf>
    <xf numFmtId="0" fontId="46" fillId="0" borderId="40" xfId="0" applyFont="1" applyBorder="1" applyAlignment="1" applyProtection="1">
      <alignment horizontal="right" vertical="center"/>
      <protection hidden="1"/>
    </xf>
    <xf numFmtId="0" fontId="18" fillId="24" borderId="1" xfId="0" applyFont="1" applyFill="1" applyBorder="1" applyAlignment="1">
      <alignment horizontal="center"/>
    </xf>
    <xf numFmtId="0" fontId="0" fillId="34" borderId="0" xfId="0" applyFill="1"/>
    <xf numFmtId="0" fontId="0" fillId="34" borderId="38" xfId="0" applyFill="1" applyBorder="1"/>
    <xf numFmtId="0" fontId="15" fillId="35" borderId="18" xfId="5" applyFont="1" applyFill="1" applyBorder="1" applyAlignment="1">
      <alignment horizontal="center" shrinkToFit="1"/>
    </xf>
    <xf numFmtId="0" fontId="47" fillId="21" borderId="16" xfId="5" applyFont="1" applyFill="1" applyBorder="1" applyAlignment="1">
      <alignment horizontal="center" vertical="center" shrinkToFit="1"/>
    </xf>
    <xf numFmtId="165" fontId="47" fillId="21" borderId="21" xfId="5" applyNumberFormat="1" applyFont="1" applyFill="1" applyBorder="1" applyAlignment="1">
      <alignment horizontal="center" vertical="top" shrinkToFit="1"/>
    </xf>
    <xf numFmtId="0" fontId="47" fillId="0" borderId="16" xfId="5" applyFont="1" applyBorder="1" applyAlignment="1">
      <alignment horizontal="center" vertical="center" shrinkToFit="1"/>
    </xf>
    <xf numFmtId="165" fontId="47" fillId="0" borderId="16" xfId="5" applyNumberFormat="1" applyFont="1" applyBorder="1" applyAlignment="1">
      <alignment horizontal="center" vertical="top" shrinkToFit="1"/>
    </xf>
    <xf numFmtId="165" fontId="47" fillId="21" borderId="16" xfId="5" applyNumberFormat="1" applyFont="1" applyFill="1" applyBorder="1" applyAlignment="1">
      <alignment horizontal="center" vertical="top" shrinkToFit="1"/>
    </xf>
    <xf numFmtId="0" fontId="47" fillId="0" borderId="51" xfId="5" applyFont="1" applyBorder="1" applyAlignment="1">
      <alignment horizontal="center" vertical="center" shrinkToFit="1"/>
    </xf>
    <xf numFmtId="165" fontId="47" fillId="0" borderId="51" xfId="5" applyNumberFormat="1" applyFont="1" applyBorder="1" applyAlignment="1">
      <alignment horizontal="center" vertical="top" shrinkToFit="1"/>
    </xf>
    <xf numFmtId="0" fontId="15" fillId="16" borderId="18" xfId="0" applyFont="1" applyFill="1" applyBorder="1" applyAlignment="1">
      <alignment vertical="center" wrapText="1"/>
    </xf>
    <xf numFmtId="0" fontId="15" fillId="16" borderId="21" xfId="0" applyFont="1" applyFill="1" applyBorder="1" applyAlignment="1">
      <alignment vertical="center" wrapText="1"/>
    </xf>
    <xf numFmtId="49" fontId="21" fillId="30" borderId="8" xfId="0" applyNumberFormat="1" applyFont="1" applyFill="1" applyBorder="1" applyAlignment="1" applyProtection="1">
      <alignment horizontal="left" vertical="center"/>
      <protection locked="0"/>
    </xf>
    <xf numFmtId="49" fontId="21" fillId="30" borderId="3" xfId="0" applyNumberFormat="1" applyFont="1" applyFill="1" applyBorder="1" applyAlignment="1" applyProtection="1">
      <alignment horizontal="left" vertical="center"/>
      <protection locked="0"/>
    </xf>
    <xf numFmtId="168" fontId="21" fillId="30" borderId="8" xfId="0" applyNumberFormat="1" applyFont="1" applyFill="1" applyBorder="1" applyAlignment="1" applyProtection="1">
      <alignment horizontal="left" vertical="center"/>
      <protection locked="0"/>
    </xf>
    <xf numFmtId="168" fontId="21" fillId="30" borderId="3" xfId="0" applyNumberFormat="1" applyFont="1" applyFill="1" applyBorder="1" applyAlignment="1" applyProtection="1">
      <alignment horizontal="left" vertical="center"/>
      <protection locked="0"/>
    </xf>
    <xf numFmtId="0" fontId="27" fillId="30" borderId="7" xfId="0" applyFont="1" applyFill="1" applyBorder="1" applyAlignment="1" applyProtection="1">
      <alignment horizontal="left" vertical="center" shrinkToFit="1"/>
      <protection locked="0"/>
    </xf>
    <xf numFmtId="0" fontId="27" fillId="30" borderId="2" xfId="0" applyFont="1" applyFill="1" applyBorder="1" applyAlignment="1" applyProtection="1">
      <alignment horizontal="left" vertical="center" shrinkToFit="1"/>
      <protection locked="0"/>
    </xf>
    <xf numFmtId="0" fontId="23" fillId="32" borderId="18" xfId="0" applyFont="1" applyFill="1" applyBorder="1" applyAlignment="1" applyProtection="1">
      <alignment horizontal="center" vertical="center"/>
      <protection hidden="1"/>
    </xf>
    <xf numFmtId="0" fontId="23" fillId="32" borderId="21" xfId="0" applyFont="1" applyFill="1" applyBorder="1" applyAlignment="1" applyProtection="1">
      <alignment horizontal="center" vertical="center"/>
      <protection hidden="1"/>
    </xf>
    <xf numFmtId="0" fontId="42" fillId="30" borderId="19" xfId="0" applyFont="1" applyFill="1" applyBorder="1" applyAlignment="1" applyProtection="1">
      <alignment horizontal="center" vertical="center" wrapText="1"/>
      <protection hidden="1"/>
    </xf>
    <xf numFmtId="0" fontId="42" fillId="30" borderId="40" xfId="0" applyFont="1" applyFill="1" applyBorder="1" applyAlignment="1" applyProtection="1">
      <alignment horizontal="center" vertical="center" wrapText="1"/>
      <protection hidden="1"/>
    </xf>
    <xf numFmtId="0" fontId="42" fillId="30" borderId="20" xfId="0" applyFont="1" applyFill="1" applyBorder="1" applyAlignment="1" applyProtection="1">
      <alignment horizontal="center" vertical="center" wrapText="1"/>
      <protection hidden="1"/>
    </xf>
    <xf numFmtId="0" fontId="42" fillId="30" borderId="43" xfId="0" applyFont="1" applyFill="1" applyBorder="1" applyAlignment="1" applyProtection="1">
      <alignment horizontal="center" vertical="center" wrapText="1"/>
      <protection hidden="1"/>
    </xf>
    <xf numFmtId="0" fontId="42" fillId="30" borderId="38" xfId="0" applyFont="1" applyFill="1" applyBorder="1" applyAlignment="1" applyProtection="1">
      <alignment horizontal="center" vertical="center" wrapText="1"/>
      <protection hidden="1"/>
    </xf>
    <xf numFmtId="0" fontId="42" fillId="30" borderId="39" xfId="0" applyFont="1" applyFill="1" applyBorder="1" applyAlignment="1" applyProtection="1">
      <alignment horizontal="center" vertical="center" wrapText="1"/>
      <protection hidden="1"/>
    </xf>
    <xf numFmtId="165" fontId="30" fillId="32" borderId="9" xfId="0" applyNumberFormat="1" applyFont="1" applyFill="1" applyBorder="1" applyAlignment="1" applyProtection="1">
      <alignment horizontal="center" vertical="center"/>
      <protection hidden="1"/>
    </xf>
    <xf numFmtId="165" fontId="30" fillId="32" borderId="3" xfId="0" applyNumberFormat="1" applyFont="1" applyFill="1" applyBorder="1" applyAlignment="1" applyProtection="1">
      <alignment horizontal="center" vertical="center"/>
      <protection hidden="1"/>
    </xf>
    <xf numFmtId="0" fontId="21" fillId="28" borderId="7" xfId="0" applyFont="1" applyFill="1" applyBorder="1" applyAlignment="1" applyProtection="1">
      <alignment horizontal="center" vertical="center" wrapText="1"/>
      <protection hidden="1"/>
    </xf>
    <xf numFmtId="0" fontId="21" fillId="28" borderId="50" xfId="0" applyFont="1" applyFill="1" applyBorder="1" applyAlignment="1" applyProtection="1">
      <alignment horizontal="center" vertical="center" wrapText="1"/>
      <protection hidden="1"/>
    </xf>
    <xf numFmtId="0" fontId="21" fillId="28" borderId="2" xfId="0" applyFont="1" applyFill="1" applyBorder="1" applyAlignment="1" applyProtection="1">
      <alignment horizontal="center" vertical="center" wrapText="1"/>
      <protection hidden="1"/>
    </xf>
    <xf numFmtId="165" fontId="21" fillId="0" borderId="8" xfId="0" applyNumberFormat="1" applyFont="1" applyBorder="1" applyAlignment="1" applyProtection="1">
      <alignment horizontal="center" vertical="center" shrinkToFit="1"/>
      <protection hidden="1"/>
    </xf>
    <xf numFmtId="165" fontId="21" fillId="0" borderId="3" xfId="0" applyNumberFormat="1" applyFont="1" applyBorder="1" applyAlignment="1" applyProtection="1">
      <alignment horizontal="center" vertical="center" shrinkToFit="1"/>
      <protection hidden="1"/>
    </xf>
    <xf numFmtId="0" fontId="22" fillId="30" borderId="7" xfId="0" applyFont="1" applyFill="1" applyBorder="1" applyAlignment="1" applyProtection="1">
      <alignment horizontal="center" vertical="center" shrinkToFit="1"/>
      <protection hidden="1"/>
    </xf>
    <xf numFmtId="0" fontId="22" fillId="30" borderId="3" xfId="0" applyFont="1" applyFill="1" applyBorder="1" applyAlignment="1" applyProtection="1">
      <alignment horizontal="center" vertical="center" shrinkToFit="1"/>
      <protection hidden="1"/>
    </xf>
    <xf numFmtId="0" fontId="31" fillId="32" borderId="38" xfId="0" applyFont="1" applyFill="1" applyBorder="1" applyAlignment="1" applyProtection="1">
      <alignment horizontal="center" vertical="center"/>
      <protection hidden="1"/>
    </xf>
    <xf numFmtId="49" fontId="27" fillId="30" borderId="16" xfId="0" applyNumberFormat="1" applyFont="1" applyFill="1" applyBorder="1" applyAlignment="1" applyProtection="1">
      <alignment horizontal="center" vertical="center" shrinkToFit="1"/>
      <protection hidden="1"/>
    </xf>
    <xf numFmtId="0" fontId="27" fillId="0" borderId="0" xfId="8" applyFont="1" applyFill="1" applyBorder="1" applyAlignment="1" applyProtection="1">
      <alignment horizontal="center" vertical="center"/>
      <protection hidden="1"/>
    </xf>
    <xf numFmtId="0" fontId="27" fillId="0" borderId="8" xfId="0" applyFont="1" applyFill="1" applyBorder="1" applyAlignment="1" applyProtection="1">
      <alignment horizontal="center" vertical="center" shrinkToFit="1"/>
      <protection locked="0" hidden="1"/>
    </xf>
    <xf numFmtId="0" fontId="27" fillId="0" borderId="3" xfId="0" applyFont="1" applyFill="1" applyBorder="1" applyAlignment="1" applyProtection="1">
      <alignment horizontal="center" vertical="center" shrinkToFit="1"/>
      <protection locked="0" hidden="1"/>
    </xf>
    <xf numFmtId="0" fontId="27" fillId="0" borderId="0" xfId="0" applyFont="1" applyFill="1" applyBorder="1" applyAlignment="1" applyProtection="1">
      <alignment horizontal="center" vertical="center" wrapText="1"/>
      <protection hidden="1"/>
    </xf>
    <xf numFmtId="0" fontId="27" fillId="0" borderId="0" xfId="0" applyFont="1" applyFill="1" applyBorder="1" applyAlignment="1" applyProtection="1">
      <alignment horizontal="center" vertical="center" wrapText="1" shrinkToFit="1"/>
      <protection hidden="1"/>
    </xf>
    <xf numFmtId="49" fontId="21" fillId="0" borderId="7" xfId="0" applyNumberFormat="1" applyFont="1" applyFill="1" applyBorder="1" applyAlignment="1" applyProtection="1">
      <alignment horizontal="center" vertical="center"/>
      <protection locked="0" hidden="1"/>
    </xf>
    <xf numFmtId="49" fontId="21" fillId="0" borderId="50" xfId="0" applyNumberFormat="1" applyFont="1" applyFill="1" applyBorder="1" applyAlignment="1" applyProtection="1">
      <alignment horizontal="center" vertical="center"/>
      <protection locked="0" hidden="1"/>
    </xf>
    <xf numFmtId="49" fontId="21" fillId="0" borderId="2" xfId="0" applyNumberFormat="1" applyFont="1" applyFill="1" applyBorder="1" applyAlignment="1" applyProtection="1">
      <alignment horizontal="center" vertical="center"/>
      <protection locked="0" hidden="1"/>
    </xf>
    <xf numFmtId="0" fontId="21" fillId="27" borderId="17" xfId="0" applyFont="1" applyFill="1" applyBorder="1" applyAlignment="1" applyProtection="1">
      <alignment horizontal="center" vertical="center" wrapText="1"/>
      <protection hidden="1"/>
    </xf>
    <xf numFmtId="0" fontId="21" fillId="27" borderId="49" xfId="0" applyFont="1" applyFill="1" applyBorder="1" applyAlignment="1" applyProtection="1">
      <alignment horizontal="center" vertical="center" wrapText="1"/>
      <protection hidden="1"/>
    </xf>
    <xf numFmtId="0" fontId="21" fillId="27" borderId="24" xfId="0" applyFont="1" applyFill="1" applyBorder="1" applyAlignment="1" applyProtection="1">
      <alignment horizontal="center" vertical="center" wrapText="1"/>
      <protection hidden="1"/>
    </xf>
    <xf numFmtId="165" fontId="27" fillId="29" borderId="17" xfId="7" applyNumberFormat="1" applyFont="1" applyFill="1" applyBorder="1" applyAlignment="1" applyProtection="1">
      <alignment horizontal="center" vertical="center" shrinkToFit="1"/>
      <protection hidden="1"/>
    </xf>
    <xf numFmtId="165" fontId="27" fillId="29" borderId="49" xfId="7" applyNumberFormat="1" applyFont="1" applyFill="1" applyBorder="1" applyAlignment="1" applyProtection="1">
      <alignment horizontal="center" vertical="center" shrinkToFit="1"/>
      <protection hidden="1"/>
    </xf>
    <xf numFmtId="165" fontId="27" fillId="29" borderId="24" xfId="7" applyNumberFormat="1" applyFont="1" applyFill="1" applyBorder="1" applyAlignment="1" applyProtection="1">
      <alignment horizontal="center" vertical="center" shrinkToFit="1"/>
      <protection hidden="1"/>
    </xf>
    <xf numFmtId="0" fontId="30" fillId="32" borderId="8" xfId="8" applyFont="1" applyFill="1" applyBorder="1" applyAlignment="1" applyProtection="1">
      <alignment horizontal="center" vertical="center" wrapText="1"/>
      <protection locked="0" hidden="1"/>
    </xf>
    <xf numFmtId="0" fontId="30" fillId="32" borderId="32" xfId="8" applyFont="1" applyFill="1" applyBorder="1" applyAlignment="1" applyProtection="1">
      <alignment horizontal="center" vertical="center" wrapText="1"/>
      <protection locked="0" hidden="1"/>
    </xf>
    <xf numFmtId="0" fontId="30" fillId="32" borderId="3" xfId="8" applyFont="1" applyFill="1" applyBorder="1" applyAlignment="1" applyProtection="1">
      <alignment horizontal="center" vertical="center" wrapText="1"/>
      <protection locked="0" hidden="1"/>
    </xf>
    <xf numFmtId="0" fontId="21" fillId="28" borderId="8" xfId="0" applyFont="1" applyFill="1" applyBorder="1" applyAlignment="1" applyProtection="1">
      <alignment horizontal="center" vertical="center"/>
      <protection hidden="1"/>
    </xf>
    <xf numFmtId="0" fontId="21" fillId="28" borderId="32" xfId="0" applyFont="1" applyFill="1" applyBorder="1" applyAlignment="1" applyProtection="1">
      <alignment horizontal="center" vertical="center"/>
      <protection hidden="1"/>
    </xf>
    <xf numFmtId="0" fontId="21" fillId="28" borderId="3" xfId="0" applyFont="1" applyFill="1" applyBorder="1" applyAlignment="1" applyProtection="1">
      <alignment horizontal="center" vertical="center"/>
      <protection hidden="1"/>
    </xf>
    <xf numFmtId="49" fontId="21" fillId="30" borderId="8" xfId="0" applyNumberFormat="1" applyFont="1" applyFill="1" applyBorder="1" applyAlignment="1" applyProtection="1">
      <alignment horizontal="left" vertical="center" shrinkToFit="1"/>
      <protection locked="0"/>
    </xf>
    <xf numFmtId="49" fontId="21" fillId="30" borderId="3" xfId="0" applyNumberFormat="1" applyFont="1" applyFill="1" applyBorder="1" applyAlignment="1" applyProtection="1">
      <alignment horizontal="left" vertical="center" shrinkToFit="1"/>
      <protection locked="0"/>
    </xf>
    <xf numFmtId="49" fontId="21" fillId="30" borderId="16" xfId="0" applyNumberFormat="1" applyFont="1" applyFill="1" applyBorder="1" applyAlignment="1" applyProtection="1">
      <alignment horizontal="center" vertical="center" shrinkToFit="1"/>
      <protection hidden="1"/>
    </xf>
    <xf numFmtId="0" fontId="23" fillId="33" borderId="19" xfId="0" applyFont="1" applyFill="1" applyBorder="1" applyAlignment="1" applyProtection="1">
      <alignment horizontal="center" vertical="center" wrapText="1"/>
      <protection hidden="1"/>
    </xf>
    <xf numFmtId="0" fontId="23" fillId="33" borderId="20" xfId="0" applyFont="1" applyFill="1" applyBorder="1" applyAlignment="1" applyProtection="1">
      <alignment horizontal="center" vertical="center" wrapText="1"/>
      <protection hidden="1"/>
    </xf>
    <xf numFmtId="0" fontId="27" fillId="29" borderId="16" xfId="0" applyFont="1" applyFill="1" applyBorder="1" applyAlignment="1" applyProtection="1">
      <alignment horizontal="center" vertical="center" shrinkToFit="1"/>
      <protection hidden="1"/>
    </xf>
    <xf numFmtId="165" fontId="27" fillId="30" borderId="17" xfId="0" applyNumberFormat="1" applyFont="1" applyFill="1" applyBorder="1" applyAlignment="1" applyProtection="1">
      <alignment horizontal="center" vertical="center" shrinkToFit="1"/>
      <protection locked="0"/>
    </xf>
    <xf numFmtId="165" fontId="27" fillId="30" borderId="49" xfId="0" applyNumberFormat="1" applyFont="1" applyFill="1" applyBorder="1" applyAlignment="1" applyProtection="1">
      <alignment horizontal="center" vertical="center" shrinkToFit="1"/>
      <protection locked="0"/>
    </xf>
    <xf numFmtId="165" fontId="27" fillId="30" borderId="24" xfId="0" applyNumberFormat="1" applyFont="1" applyFill="1" applyBorder="1" applyAlignment="1" applyProtection="1">
      <alignment horizontal="center" vertical="center" shrinkToFit="1"/>
      <protection locked="0"/>
    </xf>
    <xf numFmtId="165" fontId="21" fillId="30" borderId="17" xfId="0" applyNumberFormat="1" applyFont="1" applyFill="1" applyBorder="1" applyAlignment="1" applyProtection="1">
      <alignment horizontal="center" vertical="center" shrinkToFit="1"/>
      <protection locked="0"/>
    </xf>
    <xf numFmtId="165" fontId="21" fillId="30" borderId="49" xfId="0" applyNumberFormat="1" applyFont="1" applyFill="1" applyBorder="1" applyAlignment="1" applyProtection="1">
      <alignment horizontal="center" vertical="center" shrinkToFit="1"/>
      <protection locked="0"/>
    </xf>
    <xf numFmtId="165" fontId="21" fillId="30" borderId="24" xfId="0" applyNumberFormat="1" applyFont="1" applyFill="1" applyBorder="1" applyAlignment="1" applyProtection="1">
      <alignment horizontal="center" vertical="center" shrinkToFit="1"/>
      <protection locked="0"/>
    </xf>
    <xf numFmtId="0" fontId="21" fillId="28" borderId="8" xfId="0" applyFont="1" applyFill="1" applyBorder="1" applyAlignment="1" applyProtection="1">
      <alignment horizontal="center" vertical="center" shrinkToFit="1"/>
      <protection hidden="1"/>
    </xf>
    <xf numFmtId="0" fontId="21" fillId="28" borderId="32" xfId="0" applyFont="1" applyFill="1" applyBorder="1" applyAlignment="1" applyProtection="1">
      <alignment horizontal="center" vertical="center" shrinkToFit="1"/>
      <protection hidden="1"/>
    </xf>
    <xf numFmtId="0" fontId="21" fillId="28" borderId="3" xfId="0" applyFont="1" applyFill="1" applyBorder="1" applyAlignment="1" applyProtection="1">
      <alignment horizontal="center" vertical="center" shrinkToFit="1"/>
      <protection hidden="1"/>
    </xf>
    <xf numFmtId="0" fontId="22" fillId="33" borderId="19" xfId="0" applyFont="1" applyFill="1" applyBorder="1" applyAlignment="1" applyProtection="1">
      <alignment horizontal="center" vertical="top" wrapText="1"/>
      <protection hidden="1"/>
    </xf>
    <xf numFmtId="0" fontId="22" fillId="33" borderId="40" xfId="0" applyFont="1" applyFill="1" applyBorder="1" applyAlignment="1" applyProtection="1">
      <alignment horizontal="center" vertical="top" wrapText="1"/>
      <protection hidden="1"/>
    </xf>
    <xf numFmtId="0" fontId="22" fillId="33" borderId="20" xfId="0" applyFont="1" applyFill="1" applyBorder="1" applyAlignment="1" applyProtection="1">
      <alignment horizontal="center" vertical="top" wrapText="1"/>
      <protection hidden="1"/>
    </xf>
    <xf numFmtId="0" fontId="22" fillId="33" borderId="43" xfId="0" applyFont="1" applyFill="1" applyBorder="1" applyAlignment="1" applyProtection="1">
      <alignment horizontal="center" vertical="top" wrapText="1"/>
      <protection hidden="1"/>
    </xf>
    <xf numFmtId="0" fontId="22" fillId="33" borderId="38" xfId="0" applyFont="1" applyFill="1" applyBorder="1" applyAlignment="1" applyProtection="1">
      <alignment horizontal="center" vertical="top" wrapText="1"/>
      <protection hidden="1"/>
    </xf>
    <xf numFmtId="0" fontId="22" fillId="33" borderId="39" xfId="0" applyFont="1" applyFill="1" applyBorder="1" applyAlignment="1" applyProtection="1">
      <alignment horizontal="center" vertical="top" wrapText="1"/>
      <protection hidden="1"/>
    </xf>
    <xf numFmtId="0" fontId="40" fillId="32" borderId="40" xfId="0" applyFont="1" applyFill="1" applyBorder="1" applyAlignment="1" applyProtection="1">
      <alignment horizontal="center" vertical="center" wrapText="1"/>
      <protection hidden="1"/>
    </xf>
    <xf numFmtId="0" fontId="40" fillId="32" borderId="20" xfId="0" applyFont="1" applyFill="1" applyBorder="1" applyAlignment="1" applyProtection="1">
      <alignment horizontal="center" vertical="center" wrapText="1"/>
      <protection hidden="1"/>
    </xf>
    <xf numFmtId="0" fontId="40" fillId="32" borderId="38" xfId="0" applyFont="1" applyFill="1" applyBorder="1" applyAlignment="1" applyProtection="1">
      <alignment horizontal="center" vertical="center" wrapText="1"/>
      <protection hidden="1"/>
    </xf>
    <xf numFmtId="0" fontId="40" fillId="32" borderId="39" xfId="0" applyFont="1" applyFill="1" applyBorder="1" applyAlignment="1" applyProtection="1">
      <alignment horizontal="center" vertical="center" wrapText="1"/>
      <protection hidden="1"/>
    </xf>
    <xf numFmtId="0" fontId="36" fillId="31" borderId="6" xfId="0" applyFont="1" applyFill="1" applyBorder="1" applyAlignment="1" applyProtection="1">
      <alignment horizontal="center" vertical="center" wrapText="1"/>
      <protection hidden="1"/>
    </xf>
    <xf numFmtId="0" fontId="36" fillId="31" borderId="33" xfId="0" applyFont="1" applyFill="1" applyBorder="1" applyAlignment="1" applyProtection="1">
      <alignment horizontal="center" vertical="center" wrapText="1"/>
      <protection hidden="1"/>
    </xf>
    <xf numFmtId="0" fontId="37" fillId="4" borderId="44"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47" xfId="0" applyFont="1" applyFill="1" applyBorder="1" applyAlignment="1">
      <alignment horizontal="center" vertical="center" wrapText="1"/>
    </xf>
    <xf numFmtId="0" fontId="0" fillId="0" borderId="3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35" fillId="31" borderId="34" xfId="0" applyFont="1" applyFill="1" applyBorder="1" applyAlignment="1" applyProtection="1">
      <alignment horizontal="center" wrapText="1"/>
      <protection hidden="1"/>
    </xf>
    <xf numFmtId="0" fontId="35" fillId="31" borderId="0" xfId="0" applyFont="1" applyFill="1" applyBorder="1" applyAlignment="1" applyProtection="1">
      <alignment horizontal="center" wrapText="1"/>
      <protection hidden="1"/>
    </xf>
    <xf numFmtId="0" fontId="35" fillId="31" borderId="6" xfId="0" applyFont="1" applyFill="1" applyBorder="1" applyAlignment="1" applyProtection="1">
      <alignment horizontal="center" wrapText="1"/>
      <protection hidden="1"/>
    </xf>
    <xf numFmtId="0" fontId="35" fillId="31" borderId="33" xfId="0" applyFont="1" applyFill="1" applyBorder="1" applyAlignment="1" applyProtection="1">
      <alignment horizontal="center" wrapText="1"/>
      <protection hidden="1"/>
    </xf>
    <xf numFmtId="0" fontId="16" fillId="0" borderId="0" xfId="0" applyFont="1" applyAlignment="1">
      <alignment horizontal="center"/>
    </xf>
    <xf numFmtId="0" fontId="18" fillId="25" borderId="1" xfId="0" applyFont="1" applyFill="1" applyBorder="1" applyAlignment="1">
      <alignment horizontal="center"/>
    </xf>
    <xf numFmtId="0" fontId="17" fillId="0" borderId="28" xfId="0" applyFont="1" applyBorder="1" applyAlignment="1">
      <alignment horizontal="center"/>
    </xf>
    <xf numFmtId="0" fontId="16" fillId="0" borderId="27" xfId="0" applyFont="1" applyBorder="1" applyAlignment="1">
      <alignment horizontal="center"/>
    </xf>
    <xf numFmtId="0" fontId="18" fillId="25" borderId="29" xfId="0" applyFont="1" applyFill="1" applyBorder="1" applyAlignment="1">
      <alignment horizontal="center"/>
    </xf>
    <xf numFmtId="0" fontId="18" fillId="25" borderId="30" xfId="0" applyFont="1" applyFill="1" applyBorder="1" applyAlignment="1">
      <alignment horizontal="center"/>
    </xf>
    <xf numFmtId="0" fontId="18" fillId="25" borderId="31" xfId="0" applyFont="1" applyFill="1" applyBorder="1" applyAlignment="1">
      <alignment horizontal="center"/>
    </xf>
    <xf numFmtId="0" fontId="18" fillId="24" borderId="1" xfId="0" applyFont="1" applyFill="1" applyBorder="1" applyAlignment="1">
      <alignment horizontal="center"/>
    </xf>
    <xf numFmtId="0" fontId="17" fillId="0" borderId="0" xfId="0" applyFont="1" applyAlignment="1">
      <alignment horizontal="left" vertical="top" wrapText="1"/>
    </xf>
    <xf numFmtId="0" fontId="16" fillId="0" borderId="0" xfId="0" applyFont="1" applyBorder="1" applyAlignment="1">
      <alignment horizontal="center"/>
    </xf>
    <xf numFmtId="0" fontId="17" fillId="0" borderId="0" xfId="0" applyFont="1" applyAlignment="1">
      <alignment horizontal="left"/>
    </xf>
    <xf numFmtId="0" fontId="17" fillId="0" borderId="0" xfId="0" applyFont="1" applyAlignment="1">
      <alignment horizontal="center"/>
    </xf>
    <xf numFmtId="0" fontId="15" fillId="33" borderId="38" xfId="0" applyFont="1" applyFill="1" applyBorder="1" applyAlignment="1">
      <alignment horizontal="center"/>
    </xf>
    <xf numFmtId="0" fontId="18" fillId="24" borderId="1" xfId="0" applyFont="1" applyFill="1" applyBorder="1" applyAlignment="1">
      <alignment horizontal="center" wrapText="1"/>
    </xf>
    <xf numFmtId="0" fontId="7" fillId="0" borderId="0" xfId="5" applyFill="1" applyAlignment="1">
      <alignment horizontal="center" vertical="top" wrapText="1"/>
    </xf>
  </cellXfs>
  <cellStyles count="9">
    <cellStyle name="_ADFDI_OutputTextStyle" xfId="3" xr:uid="{00000000-0005-0000-0000-000000000000}"/>
    <cellStyle name="APPS_Default_Background" xfId="1" xr:uid="{00000000-0005-0000-0000-000001000000}"/>
    <cellStyle name="APPS_DEG_Header" xfId="2" xr:uid="{00000000-0005-0000-0000-000002000000}"/>
    <cellStyle name="APPS_DEG_Header_Wrap" xfId="4" xr:uid="{00000000-0005-0000-0000-000003000000}"/>
    <cellStyle name="Currency" xfId="7" builtinId="4"/>
    <cellStyle name="Hyperlink" xfId="8" builtinId="8"/>
    <cellStyle name="Normal" xfId="0" builtinId="0"/>
    <cellStyle name="Normal 2" xfId="5" xr:uid="{00000000-0005-0000-0000-000007000000}"/>
    <cellStyle name="Normal 3" xfId="6" xr:uid="{00000000-0005-0000-0000-000008000000}"/>
  </cellStyles>
  <dxfs count="89">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2"/>
        <color theme="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dxf>
    <dxf>
      <fill>
        <patternFill>
          <bgColor rgb="FFFBD5DC"/>
        </patternFill>
      </fill>
    </dxf>
    <dxf>
      <fill>
        <patternFill>
          <bgColor rgb="FFEAE2F6"/>
        </patternFill>
      </fill>
    </dxf>
    <dxf>
      <fill>
        <patternFill>
          <bgColor rgb="FFEAF1B9"/>
        </patternFill>
      </fill>
    </dxf>
    <dxf>
      <fill>
        <patternFill>
          <bgColor rgb="FFFBD5DC"/>
        </patternFill>
      </fill>
    </dxf>
    <dxf>
      <fill>
        <patternFill>
          <bgColor rgb="FFEAE2F6"/>
        </patternFill>
      </fill>
    </dxf>
    <dxf>
      <fill>
        <patternFill>
          <bgColor rgb="FFEAF1B9"/>
        </patternFill>
      </fill>
    </dxf>
    <dxf>
      <fill>
        <patternFill>
          <bgColor theme="0"/>
        </patternFill>
      </fill>
    </dxf>
    <dxf>
      <font>
        <color rgb="FFC00000"/>
      </font>
      <fill>
        <patternFill>
          <bgColor rgb="FFC00000"/>
        </patternFill>
      </fill>
    </dxf>
    <dxf>
      <font>
        <b/>
        <i val="0"/>
        <strike val="0"/>
        <color rgb="FFC00000"/>
      </font>
    </dxf>
    <dxf>
      <font>
        <color theme="0"/>
      </font>
      <fill>
        <patternFill>
          <bgColor theme="0"/>
        </patternFill>
      </fill>
    </dxf>
    <dxf>
      <font>
        <color theme="0"/>
      </font>
      <fill>
        <patternFill>
          <bgColor theme="0"/>
        </patternFill>
      </fill>
      <border>
        <top style="thin">
          <color theme="0"/>
        </top>
      </border>
    </dxf>
    <dxf>
      <font>
        <color rgb="FFC00000"/>
      </font>
    </dxf>
    <dxf>
      <font>
        <b val="0"/>
        <i val="0"/>
        <color rgb="FFC00000"/>
      </font>
      <fill>
        <patternFill patternType="none">
          <bgColor auto="1"/>
        </patternFill>
      </fill>
    </dxf>
    <dxf>
      <font>
        <color rgb="FF9C0006"/>
      </font>
      <fill>
        <patternFill>
          <bgColor rgb="FFFFC7CE"/>
        </patternFill>
      </fill>
      <border>
        <bottom style="thin">
          <color auto="1"/>
        </bottom>
      </border>
    </dxf>
    <dxf>
      <font>
        <color rgb="FF9C0006"/>
      </font>
      <fill>
        <patternFill>
          <bgColor rgb="FFFFC7CE"/>
        </patternFill>
      </fill>
    </dxf>
    <dxf>
      <font>
        <color rgb="FF9C0006"/>
      </font>
      <fill>
        <patternFill>
          <bgColor rgb="FFFFC7CE"/>
        </patternFill>
      </fill>
    </dxf>
    <dxf>
      <font>
        <color auto="1"/>
      </font>
      <fill>
        <patternFill patternType="darkGray">
          <fgColor rgb="FFC00000"/>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rgb="FF0098E6"/>
        </patternFill>
      </fill>
    </dxf>
    <dxf>
      <font>
        <color theme="0"/>
      </font>
      <fill>
        <patternFill>
          <bgColor theme="0"/>
        </patternFill>
      </fill>
      <border>
        <left/>
        <right/>
        <bottom/>
        <vertical/>
        <horizontal/>
      </border>
    </dxf>
    <dxf>
      <font>
        <color theme="0"/>
      </font>
      <fill>
        <patternFill>
          <bgColor theme="0"/>
        </patternFill>
      </fill>
      <border>
        <left style="thin">
          <color auto="1"/>
        </left>
        <right/>
        <top style="thin">
          <color auto="1"/>
        </top>
        <bottom/>
        <vertical/>
        <horizontal/>
      </border>
    </dxf>
    <dxf>
      <font>
        <color theme="0"/>
      </font>
      <fill>
        <patternFill>
          <bgColor theme="0"/>
        </patternFill>
      </fill>
      <border>
        <left/>
        <right/>
        <bottom/>
      </border>
    </dxf>
    <dxf>
      <font>
        <color rgb="FFFFDB00"/>
      </font>
      <fill>
        <patternFill>
          <bgColor rgb="FFFFDB00"/>
        </patternFill>
      </fill>
      <border>
        <left/>
        <right/>
        <top/>
        <bottom/>
        <vertical/>
        <horizontal/>
      </border>
    </dxf>
    <dxf>
      <font>
        <color theme="0"/>
      </font>
      <fill>
        <patternFill>
          <bgColor rgb="FF0098E6"/>
        </patternFill>
      </fill>
    </dxf>
    <dxf>
      <fill>
        <patternFill>
          <bgColor rgb="FF000033"/>
        </patternFill>
      </fill>
    </dxf>
    <dxf>
      <font>
        <color theme="0"/>
      </font>
      <fill>
        <patternFill>
          <bgColor rgb="FF0098E6"/>
        </patternFill>
      </fill>
    </dxf>
    <dxf>
      <font>
        <color rgb="FFFFDB00"/>
      </font>
      <fill>
        <patternFill>
          <bgColor rgb="FFFFDB00"/>
        </patternFill>
      </fill>
      <border>
        <left/>
        <right/>
        <top/>
        <bottom/>
        <vertical/>
        <horizontal/>
      </border>
    </dxf>
    <dxf>
      <font>
        <color theme="0"/>
      </font>
      <fill>
        <patternFill>
          <bgColor theme="0"/>
        </patternFill>
      </fill>
      <border>
        <right/>
        <bottom/>
        <vertical/>
        <horizontal/>
      </border>
    </dxf>
    <dxf>
      <font>
        <color theme="0"/>
      </font>
      <fill>
        <patternFill>
          <bgColor theme="0"/>
        </patternFill>
      </fill>
      <border>
        <left/>
        <right/>
        <top/>
        <bottom/>
        <vertical/>
        <horizontal/>
      </border>
    </dxf>
    <dxf>
      <font>
        <color theme="0"/>
      </font>
      <fill>
        <patternFill>
          <bgColor theme="0"/>
        </patternFill>
      </fill>
      <border>
        <left/>
        <right/>
        <bottom/>
      </border>
    </dxf>
    <dxf>
      <font>
        <color theme="0"/>
      </font>
      <fill>
        <patternFill>
          <bgColor theme="0"/>
        </patternFill>
      </fill>
      <border>
        <left/>
        <right/>
        <bottom/>
        <vertical/>
        <horizontal/>
      </border>
    </dxf>
    <dxf>
      <fill>
        <patternFill>
          <bgColor rgb="FFFFDB00"/>
        </patternFill>
      </fill>
      <border>
        <left style="thin">
          <color auto="1"/>
        </left>
        <right style="thin">
          <color auto="1"/>
        </right>
        <top style="thin">
          <color auto="1"/>
        </top>
        <bottom style="thin">
          <color auto="1"/>
        </bottom>
      </border>
    </dxf>
    <dxf>
      <font>
        <color theme="0"/>
      </font>
      <fill>
        <patternFill>
          <bgColor rgb="FF0098E6"/>
        </patternFill>
      </fill>
    </dxf>
    <dxf>
      <fill>
        <patternFill>
          <bgColor theme="0"/>
        </patternFill>
      </fill>
      <border>
        <right style="thin">
          <color auto="1"/>
        </right>
        <top style="thin">
          <color auto="1"/>
        </top>
        <bottom style="thin">
          <color auto="1"/>
        </bottom>
        <vertical/>
        <horizontal/>
      </border>
    </dxf>
    <dxf>
      <font>
        <color theme="0"/>
      </font>
      <fill>
        <patternFill>
          <bgColor theme="0"/>
        </patternFill>
      </fill>
      <border>
        <left/>
        <right/>
        <bottom/>
      </border>
    </dxf>
    <dxf>
      <font>
        <color theme="0"/>
      </font>
      <fill>
        <patternFill>
          <bgColor theme="0"/>
        </patternFill>
      </fill>
      <border>
        <right/>
        <vertical/>
        <horizontal/>
      </border>
    </dxf>
    <dxf>
      <fill>
        <patternFill>
          <bgColor rgb="FFFFDB00"/>
        </patternFill>
      </fill>
      <border>
        <left style="thin">
          <color auto="1"/>
        </left>
        <right style="thin">
          <color auto="1"/>
        </right>
        <top style="thin">
          <color auto="1"/>
        </top>
        <bottom style="thin">
          <color auto="1"/>
        </bottom>
        <vertical/>
        <horizontal/>
      </border>
    </dxf>
    <dxf>
      <fill>
        <patternFill>
          <bgColor rgb="FFE7E6E6"/>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ont>
        <color theme="0"/>
      </font>
      <fill>
        <patternFill>
          <bgColor rgb="FF0098E6"/>
        </patternFill>
      </fill>
      <border>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002060"/>
      </font>
      <fill>
        <patternFill>
          <bgColor rgb="FF002060"/>
        </patternFill>
      </fill>
    </dxf>
    <dxf>
      <font>
        <color rgb="FF002060"/>
      </font>
      <fill>
        <patternFill>
          <bgColor rgb="FF002060"/>
        </patternFill>
      </fill>
    </dxf>
    <dxf>
      <font>
        <color theme="0"/>
      </font>
      <fill>
        <patternFill>
          <bgColor rgb="FF0098E6"/>
        </patternFill>
      </fill>
    </dxf>
    <dxf>
      <font>
        <color rgb="FF0098E6"/>
      </font>
      <fill>
        <patternFill>
          <bgColor rgb="FF0098E6"/>
        </patternFill>
      </fill>
      <border>
        <left/>
        <right/>
        <top/>
        <bottom/>
      </border>
    </dxf>
    <dxf>
      <font>
        <color theme="0"/>
      </font>
      <fill>
        <patternFill>
          <bgColor theme="0"/>
        </patternFill>
      </fill>
      <border>
        <left/>
        <right/>
        <top/>
        <bottom/>
        <vertical/>
        <horizontal/>
      </border>
    </dxf>
    <dxf>
      <font>
        <color theme="0"/>
      </font>
      <fill>
        <patternFill>
          <bgColor rgb="FFFF0000"/>
        </patternFill>
      </fill>
    </dxf>
    <dxf>
      <font>
        <color theme="0"/>
      </font>
      <fill>
        <patternFill>
          <bgColor rgb="FFFF0000"/>
        </patternFill>
      </fill>
    </dxf>
    <dxf>
      <font>
        <color rgb="FF0098E6"/>
      </font>
      <fill>
        <patternFill>
          <bgColor rgb="FF0098E6"/>
        </patternFill>
      </fill>
      <border>
        <left/>
        <right/>
        <top/>
        <bottom/>
      </border>
    </dxf>
    <dxf>
      <fill>
        <patternFill patternType="solid">
          <fgColor indexed="64"/>
          <bgColor rgb="FF595959"/>
        </patternFill>
      </fill>
      <border>
        <left/>
        <right/>
        <bottom/>
      </border>
    </dxf>
    <dxf>
      <fill>
        <patternFill patternType="none">
          <fgColor indexed="64"/>
          <bgColor auto="1"/>
        </patternFill>
      </fill>
    </dxf>
    <dxf>
      <font>
        <color theme="0"/>
      </font>
      <fill>
        <patternFill>
          <bgColor rgb="FF0098E6"/>
        </patternFill>
      </fill>
      <border>
        <left style="thin">
          <color auto="1"/>
        </left>
        <right style="thin">
          <color auto="1"/>
        </right>
        <top style="thin">
          <color auto="1"/>
        </top>
        <bottom style="thin">
          <color auto="1"/>
        </bottom>
      </border>
    </dxf>
    <dxf>
      <font>
        <color theme="0"/>
      </font>
      <fill>
        <patternFill>
          <bgColor rgb="FF000033"/>
        </patternFill>
      </fill>
      <border>
        <left style="thin">
          <color theme="0"/>
        </left>
        <right style="thin">
          <color theme="0"/>
        </right>
        <top style="thin">
          <color theme="0"/>
        </top>
        <bottom style="thin">
          <color theme="0"/>
        </bottom>
        <vertical/>
        <horizontal/>
      </border>
    </dxf>
    <dxf>
      <fill>
        <patternFill>
          <bgColor theme="0"/>
        </patternFill>
      </fill>
      <border>
        <left/>
        <right/>
      </border>
    </dxf>
    <dxf>
      <font>
        <color theme="0"/>
      </font>
      <fill>
        <patternFill>
          <bgColor rgb="FF000033"/>
        </patternFill>
      </fill>
      <border>
        <left style="thin">
          <color theme="0"/>
        </left>
        <right style="thin">
          <color theme="0"/>
        </right>
        <top style="thin">
          <color theme="0"/>
        </top>
        <bottom style="thin">
          <color theme="0"/>
        </bottom>
      </border>
    </dxf>
    <dxf>
      <font>
        <color theme="0"/>
      </font>
      <fill>
        <patternFill>
          <bgColor theme="0"/>
        </patternFill>
      </fill>
    </dxf>
  </dxfs>
  <tableStyles count="0" defaultTableStyle="TableStyleMedium2" defaultPivotStyle="PivotStyleLight16"/>
  <colors>
    <mruColors>
      <color rgb="FF00BDD6"/>
      <color rgb="FF0095A9"/>
      <color rgb="FFB3D235"/>
      <color rgb="FF002060"/>
      <color rgb="FF006876"/>
      <color rgb="FF0098E6"/>
      <color rgb="FF595959"/>
      <color rgb="FF000033"/>
      <color rgb="FFE7E6E6"/>
      <color rgb="FF5C0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EL!$E$10"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10</xdr:row>
          <xdr:rowOff>76200</xdr:rowOff>
        </xdr:from>
        <xdr:to>
          <xdr:col>13</xdr:col>
          <xdr:colOff>19050</xdr:colOff>
          <xdr:row>11</xdr:row>
          <xdr:rowOff>171450</xdr:rowOff>
        </xdr:to>
        <xdr:sp macro="" textlink="">
          <xdr:nvSpPr>
            <xdr:cNvPr id="1060" name="Check Box 36" descr="FOAP Details"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FOAP Details</a:t>
              </a:r>
            </a:p>
          </xdr:txBody>
        </xdr:sp>
        <xdr:clientData fPrintsWithSheet="0"/>
      </xdr:twoCellAnchor>
    </mc:Choice>
    <mc:Fallback/>
  </mc:AlternateContent>
  <xdr:twoCellAnchor editAs="oneCell">
    <xdr:from>
      <xdr:col>16</xdr:col>
      <xdr:colOff>784860</xdr:colOff>
      <xdr:row>0</xdr:row>
      <xdr:rowOff>167640</xdr:rowOff>
    </xdr:from>
    <xdr:to>
      <xdr:col>16</xdr:col>
      <xdr:colOff>2102305</xdr:colOff>
      <xdr:row>0</xdr:row>
      <xdr:rowOff>457200</xdr:rowOff>
    </xdr:to>
    <xdr:pic>
      <xdr:nvPicPr>
        <xdr:cNvPr id="5" name="Graphic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790420" y="167640"/>
          <a:ext cx="1317445" cy="289560"/>
        </a:xfrm>
        <a:prstGeom prst="rect">
          <a:avLst/>
        </a:prstGeom>
      </xdr:spPr>
    </xdr:pic>
    <xdr:clientData/>
  </xdr:twoCellAnchor>
  <xdr:twoCellAnchor editAs="oneCell">
    <xdr:from>
      <xdr:col>16</xdr:col>
      <xdr:colOff>800100</xdr:colOff>
      <xdr:row>1</xdr:row>
      <xdr:rowOff>99060</xdr:rowOff>
    </xdr:from>
    <xdr:to>
      <xdr:col>16</xdr:col>
      <xdr:colOff>2109095</xdr:colOff>
      <xdr:row>2</xdr:row>
      <xdr:rowOff>129540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4805660" y="716280"/>
          <a:ext cx="1308995" cy="373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01392694/OneDrive%20-%20Humber%20College/Project%20&amp;%20Upgrades/PBL%20to%20HDL%20Project/Training%20Build/Test%20Data%20for%20one-time%20payment/PAF.Payroll_Authorization_Form-OneTimePayment-Test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umberital-my.sharepoint.com/C:/C:/Users/n01151989/Downloads/DesktopGenericBatchLoader%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Users/n01151989/Downloads/DesktopGenericBatchLoad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
      <sheetName val="EL"/>
      <sheetName val="OTP | PayrollUseOnly"/>
      <sheetName val="OTP | Report Data"/>
      <sheetName val="OTP | Entry"/>
      <sheetName val="OTP | Rate"/>
      <sheetName val="OTP | Hours"/>
      <sheetName val="OTP | Cost Allocation"/>
      <sheetName val="OTP | Cost Allocation Account"/>
      <sheetName val="FTAcademic"/>
      <sheetName val="PL"/>
      <sheetName val="Clinical"/>
      <sheetName val="FTSupport"/>
      <sheetName val="PTAcademic"/>
      <sheetName val="PTSupport"/>
      <sheetName val="Faculty - PT Coun &amp; Lib"/>
      <sheetName val="FOAPs"/>
      <sheetName val="Terminated_FOAPs"/>
      <sheetName val="PayrollUseOnly"/>
      <sheetName val="Config"/>
      <sheetName val="Colours"/>
    </sheetNames>
    <sheetDataSet>
      <sheetData sheetId="0"/>
      <sheetData sheetId="1">
        <row r="2">
          <cell r="K2" t="str">
            <v>Assessment/Testing (Part Time)</v>
          </cell>
        </row>
        <row r="3">
          <cell r="K3" t="str">
            <v>Adjudicating performances</v>
          </cell>
        </row>
        <row r="4">
          <cell r="K4" t="str">
            <v>Admin work supporting PLAR application</v>
          </cell>
        </row>
        <row r="5">
          <cell r="K5" t="str">
            <v>Conducting fitness testing</v>
          </cell>
        </row>
        <row r="6">
          <cell r="K6" t="str">
            <v>Exam review session</v>
          </cell>
        </row>
        <row r="7">
          <cell r="K7" t="str">
            <v>Lab testing</v>
          </cell>
        </row>
        <row r="8">
          <cell r="K8" t="str">
            <v xml:space="preserve">Jury participation (judging student performance/project) </v>
          </cell>
        </row>
        <row r="9">
          <cell r="K9" t="str">
            <v>Marking tests</v>
          </cell>
        </row>
        <row r="10">
          <cell r="K10" t="str">
            <v>Placement/intake testing</v>
          </cell>
        </row>
        <row r="11">
          <cell r="K11" t="str">
            <v>Student assessment lessons</v>
          </cell>
        </row>
        <row r="12">
          <cell r="K12" t="str">
            <v>Test invigilation</v>
          </cell>
        </row>
        <row r="13">
          <cell r="K13" t="str">
            <v>Thesis proposals evaluation project</v>
          </cell>
        </row>
        <row r="14">
          <cell r="K14" t="str">
            <v>Web Accessibility Assessment.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ch Header Sheet"/>
      <sheetName val="_ADFDI_Parameters"/>
      <sheetName val="_ADFDI_Metadata"/>
      <sheetName val="Batch Content Sheet"/>
      <sheetName val="Batch Message Sheet"/>
      <sheetName val="_ADFDI_WorkbookData"/>
      <sheetName val="_ADFDI_BCMetadata"/>
      <sheetName val="_ADFDI_LOV"/>
      <sheetName val="_ADFDI_TE_TAB188529027"/>
    </sheetNames>
    <sheetDataSet>
      <sheetData sheetId="0"/>
      <sheetData sheetId="1"/>
      <sheetData sheetId="2"/>
      <sheetData sheetId="3"/>
      <sheetData sheetId="4"/>
      <sheetData sheetId="5"/>
      <sheetData sheetId="6"/>
      <sheetData sheetId="7">
        <row r="2">
          <cell r="D2" t="str">
            <v>CA Legislative Data Group</v>
          </cell>
        </row>
        <row r="4">
          <cell r="D4" t="str">
            <v>CA Legislative Data Group</v>
          </cell>
        </row>
        <row r="6">
          <cell r="D6" t="str">
            <v>Error</v>
          </cell>
          <cell r="E6" t="str">
            <v>Transferred</v>
          </cell>
          <cell r="F6" t="str">
            <v>Unprocessed</v>
          </cell>
          <cell r="G6" t="str">
            <v>Validated</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ch Header Sheet"/>
      <sheetName val="_ADFDI_Parameters"/>
      <sheetName val="_ADFDI_Metadata"/>
      <sheetName val="Batch Content Sheet"/>
      <sheetName val="Batch Message Sheet"/>
      <sheetName val="_ADFDI_WorkbookData"/>
      <sheetName val="_ADFDI_BCMetadata"/>
      <sheetName val="_ADFDI_LOV"/>
      <sheetName val="_ADFDI_TE_TAB188529027"/>
    </sheetNames>
    <sheetDataSet>
      <sheetData sheetId="0"/>
      <sheetData sheetId="1"/>
      <sheetData sheetId="2"/>
      <sheetData sheetId="3"/>
      <sheetData sheetId="4"/>
      <sheetData sheetId="5"/>
      <sheetData sheetId="6"/>
      <sheetData sheetId="7">
        <row r="2">
          <cell r="D2" t="str">
            <v>CA Legislative Data Group</v>
          </cell>
        </row>
        <row r="4">
          <cell r="D4" t="str">
            <v>CA Legislative Data Group</v>
          </cell>
        </row>
        <row r="6">
          <cell r="D6" t="str">
            <v>Error</v>
          </cell>
          <cell r="E6" t="str">
            <v>Transferred</v>
          </cell>
          <cell r="F6" t="str">
            <v>Unprocessed</v>
          </cell>
          <cell r="G6" t="str">
            <v>Validated</v>
          </cell>
        </row>
      </sheetData>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W37" totalsRowShown="0" headerRowDxfId="24" dataDxfId="23" tableBorderDxfId="22" headerRowCellStyle="Normal 2" dataCellStyle="Normal 2">
  <autoFilter ref="B2:W37" xr:uid="{00000000-0009-0000-0100-000001000000}"/>
  <tableColumns count="22">
    <tableColumn id="1" xr3:uid="{00000000-0010-0000-0000-000001000000}" name="Plan " dataDxfId="21" dataCellStyle="Normal 2"/>
    <tableColumn id="2" xr3:uid="{00000000-0010-0000-0000-000002000000}" name="Status " dataDxfId="20" dataCellStyle="Normal 2"/>
    <tableColumn id="3" xr3:uid="{00000000-0010-0000-0000-000003000000}" name="Option " dataDxfId="19" dataCellStyle="Normal 2"/>
    <tableColumn id="4" xr3:uid="{00000000-0010-0000-0000-000004000000}" name="Payroll Element " dataDxfId="18" dataCellStyle="Normal 2"/>
    <tableColumn id="5" xr3:uid="{00000000-0010-0000-0000-000005000000}" name="Payment Start Date " dataDxfId="17" dataCellStyle="Normal 2"/>
    <tableColumn id="6" xr3:uid="{00000000-0010-0000-0000-000006000000}" name="Payment End Date " dataDxfId="16" dataCellStyle="Normal 2"/>
    <tableColumn id="7" xr3:uid="{00000000-0010-0000-0000-000007000000}" name="Options " dataDxfId="15" dataCellStyle="Normal 2"/>
    <tableColumn id="8" xr3:uid="{00000000-0010-0000-0000-000008000000}" name="Restrict Plan Access" dataDxfId="14" dataCellStyle="Normal 2"/>
    <tableColumn id="9" xr3:uid="{00000000-0010-0000-0000-000009000000}" name="Action " dataDxfId="13" dataCellStyle="Normal 2"/>
    <tableColumn id="10" xr3:uid="{00000000-0010-0000-0000-00000A000000}" name="Instruction Text (FONT: ARIAL)" dataDxfId="12" dataCellStyle="Normal 2"/>
    <tableColumn id="11" xr3:uid="{00000000-0010-0000-0000-00000B000000}" name="Rate" dataDxfId="11" dataCellStyle="Normal 2"/>
    <tableColumn id="12" xr3:uid="{00000000-0010-0000-0000-00000C000000}" name="Feedback from Cathy for categories " dataDxfId="10" dataCellStyle="Normal 2"/>
    <tableColumn id="13" xr3:uid="{00000000-0010-0000-0000-00000D000000}" name="pr" dataDxfId="9" dataCellStyle="Normal 2"/>
    <tableColumn id="14" xr3:uid="{00000000-0010-0000-0000-00000E000000}" name="Default " dataDxfId="8" dataCellStyle="Normal 2"/>
    <tableColumn id="15" xr3:uid="{00000000-0010-0000-0000-00000F000000}" name="Min " dataDxfId="7" dataCellStyle="Normal 2"/>
    <tableColumn id="16" xr3:uid="{00000000-0010-0000-0000-000010000000}" name="Max" dataDxfId="6" dataCellStyle="Normal 2"/>
    <tableColumn id="17" xr3:uid="{00000000-0010-0000-0000-000011000000}" name="Which fields to be removed " dataDxfId="5" dataCellStyle="Normal 2"/>
    <tableColumn id="18" xr3:uid="{00000000-0010-0000-0000-000012000000}" name="Error or Warning " dataDxfId="4" dataCellStyle="Normal 2"/>
    <tableColumn id="19" xr3:uid="{00000000-0010-0000-0000-000013000000}" name="Person Type Eligibility" dataDxfId="3" dataCellStyle="Normal 2"/>
    <tableColumn id="20" xr3:uid="{00000000-0010-0000-0000-000014000000}" name="Assignment Status Eligibility" dataDxfId="2" dataCellStyle="Normal 2"/>
    <tableColumn id="21" xr3:uid="{00000000-0010-0000-0000-000015000000}" name="Eligibility Profile " dataDxfId="1" dataCellStyle="Normal 2"/>
    <tableColumn id="22" xr3:uid="{00000000-0010-0000-0000-000016000000}" name="Comments"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umber.ca/hrms/support/information-regarding-the-payroll-authorization-for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98E6"/>
    <pageSetUpPr fitToPage="1"/>
  </sheetPr>
  <dimension ref="A1:AB515"/>
  <sheetViews>
    <sheetView showGridLines="0" showRowColHeaders="0" tabSelected="1" zoomScaleNormal="100" workbookViewId="0">
      <selection activeCell="C2" sqref="C2:D2"/>
    </sheetView>
  </sheetViews>
  <sheetFormatPr defaultColWidth="0" defaultRowHeight="15" zeroHeight="1"/>
  <cols>
    <col min="1" max="1" width="6.42578125" style="122" customWidth="1"/>
    <col min="2" max="2" width="45" style="122" customWidth="1"/>
    <col min="3" max="3" width="23.7109375" style="131" customWidth="1"/>
    <col min="4" max="4" width="13.5703125" style="127" customWidth="1"/>
    <col min="5" max="5" width="12.28515625" style="139" bestFit="1" customWidth="1"/>
    <col min="6" max="6" width="17.28515625" style="139" customWidth="1"/>
    <col min="7" max="7" width="10.28515625" style="132" customWidth="1"/>
    <col min="8" max="8" width="9.28515625" style="127" customWidth="1"/>
    <col min="9" max="12" width="9.7109375" style="127" customWidth="1"/>
    <col min="13" max="13" width="12.42578125" style="128" customWidth="1"/>
    <col min="14" max="16" width="9.7109375" style="207" customWidth="1"/>
    <col min="17" max="17" width="33.140625" style="208" customWidth="1"/>
    <col min="18" max="18" width="27.140625" style="128" customWidth="1"/>
    <col min="19" max="19" width="11.42578125" style="128" customWidth="1"/>
    <col min="20" max="20" width="15.42578125" style="128" customWidth="1"/>
    <col min="21" max="22" width="27.140625" style="128" customWidth="1"/>
    <col min="23" max="23" width="9.140625" style="249" hidden="1" customWidth="1"/>
    <col min="24" max="24" width="45" style="249" hidden="1" customWidth="1"/>
    <col min="25" max="25" width="24.7109375" style="122" hidden="1" customWidth="1"/>
    <col min="26" max="16384" width="9.140625" style="122" hidden="1"/>
  </cols>
  <sheetData>
    <row r="1" spans="1:28" ht="48.6" customHeight="1">
      <c r="A1" s="291" t="s">
        <v>3285</v>
      </c>
      <c r="B1" s="291"/>
      <c r="C1" s="291"/>
      <c r="D1" s="291"/>
      <c r="E1" s="291"/>
      <c r="F1" s="291"/>
      <c r="G1" s="291"/>
      <c r="H1" s="291"/>
      <c r="I1" s="291"/>
      <c r="J1" s="291"/>
      <c r="K1" s="291"/>
      <c r="L1" s="291"/>
      <c r="M1" s="291"/>
      <c r="N1" s="291"/>
      <c r="O1" s="291"/>
      <c r="P1" s="291"/>
      <c r="Q1" s="291"/>
      <c r="R1" s="227"/>
      <c r="S1" s="228"/>
      <c r="T1" s="228"/>
      <c r="U1" s="228"/>
      <c r="V1" s="228"/>
    </row>
    <row r="2" spans="1:28" s="123" customFormat="1" ht="27" customHeight="1">
      <c r="B2" s="188" t="s">
        <v>3279</v>
      </c>
      <c r="C2" s="272"/>
      <c r="D2" s="273"/>
      <c r="E2" s="203" t="str">
        <f>IF(C2="","*","")</f>
        <v>*</v>
      </c>
      <c r="G2" s="190"/>
      <c r="H2" s="254" t="s">
        <v>3641</v>
      </c>
      <c r="I2" s="284" t="s">
        <v>3640</v>
      </c>
      <c r="J2" s="285"/>
      <c r="K2" s="285"/>
      <c r="L2" s="286"/>
      <c r="M2" s="298" t="s">
        <v>3631</v>
      </c>
      <c r="N2" s="299"/>
      <c r="O2" s="299"/>
      <c r="P2" s="300"/>
      <c r="Q2" s="124"/>
      <c r="R2" s="125"/>
      <c r="S2" s="125"/>
      <c r="T2" s="125"/>
      <c r="U2" s="125"/>
      <c r="V2" s="125"/>
      <c r="W2" s="249"/>
      <c r="X2" s="249"/>
    </row>
    <row r="3" spans="1:28" ht="27" customHeight="1">
      <c r="B3" s="126" t="s">
        <v>3359</v>
      </c>
      <c r="C3" s="270"/>
      <c r="D3" s="271"/>
      <c r="E3" s="203" t="str">
        <f t="shared" ref="E3:E5" si="0">IF(C3="","*","")</f>
        <v>*</v>
      </c>
      <c r="G3" s="233"/>
      <c r="H3" s="234"/>
      <c r="I3" s="297" t="str">
        <f>IFERROR(VLOOKUP($M$2,Config!$B$3:$K$48,10,FALSE),"")</f>
        <v/>
      </c>
      <c r="J3" s="297"/>
      <c r="K3" s="297"/>
      <c r="L3" s="297"/>
      <c r="M3" s="297"/>
      <c r="N3" s="297"/>
      <c r="O3" s="297"/>
      <c r="P3" s="297"/>
      <c r="Q3" s="129"/>
    </row>
    <row r="4" spans="1:28" ht="27" customHeight="1">
      <c r="A4" s="130"/>
      <c r="B4" s="117" t="s">
        <v>3638</v>
      </c>
      <c r="C4" s="268" t="s">
        <v>2250</v>
      </c>
      <c r="D4" s="269"/>
      <c r="E4" s="203" t="str">
        <f>IF(OR(C4="",C4="&lt;Select&gt;"),"*","")</f>
        <v>*</v>
      </c>
      <c r="F4" s="205"/>
      <c r="G4" s="233"/>
      <c r="H4" s="234"/>
      <c r="I4" s="297"/>
      <c r="J4" s="297"/>
      <c r="K4" s="297"/>
      <c r="L4" s="297"/>
      <c r="M4" s="297"/>
      <c r="N4" s="297"/>
      <c r="O4" s="297"/>
      <c r="P4" s="297"/>
      <c r="Q4" s="129"/>
    </row>
    <row r="5" spans="1:28" ht="27" customHeight="1">
      <c r="B5" s="126" t="s">
        <v>3578</v>
      </c>
      <c r="C5" s="313"/>
      <c r="D5" s="314"/>
      <c r="E5" s="203" t="str">
        <f t="shared" si="0"/>
        <v>*</v>
      </c>
      <c r="F5" s="205"/>
      <c r="G5" s="233"/>
      <c r="H5" s="234"/>
      <c r="I5" s="297"/>
      <c r="J5" s="297"/>
      <c r="K5" s="297"/>
      <c r="L5" s="297"/>
      <c r="M5" s="297"/>
      <c r="N5" s="297"/>
      <c r="O5" s="297"/>
      <c r="P5" s="297"/>
      <c r="Q5" s="115"/>
      <c r="U5" s="131"/>
    </row>
    <row r="6" spans="1:28" ht="25.9" customHeight="1">
      <c r="B6" s="310" t="s">
        <v>3637</v>
      </c>
      <c r="C6" s="311"/>
      <c r="D6" s="312"/>
      <c r="E6" s="205"/>
      <c r="F6" s="205"/>
      <c r="G6" s="205"/>
      <c r="H6" s="234"/>
      <c r="I6" s="296" t="str">
        <f>IFERROR("Payment Range: "&amp;VLOOKUP($M$2,Config!$B$3:$L$48,11,FALSE),"")</f>
        <v/>
      </c>
      <c r="J6" s="296"/>
      <c r="K6" s="296"/>
      <c r="L6" s="296"/>
      <c r="M6" s="296"/>
      <c r="N6" s="296"/>
      <c r="O6" s="296"/>
      <c r="P6" s="296"/>
      <c r="Q6" s="115"/>
      <c r="U6" s="131"/>
    </row>
    <row r="7" spans="1:28" ht="25.9" customHeight="1">
      <c r="A7" s="133"/>
      <c r="B7" s="307" t="s">
        <v>3580</v>
      </c>
      <c r="C7" s="308"/>
      <c r="D7" s="309"/>
      <c r="E7" s="205"/>
      <c r="F7" s="205"/>
      <c r="G7" s="133"/>
      <c r="H7" s="234"/>
      <c r="I7" s="296"/>
      <c r="J7" s="296"/>
      <c r="K7" s="296"/>
      <c r="L7" s="296"/>
      <c r="M7" s="296"/>
      <c r="N7" s="296"/>
      <c r="O7" s="296"/>
      <c r="P7" s="296"/>
      <c r="Q7" s="115"/>
      <c r="U7" s="131"/>
    </row>
    <row r="8" spans="1:28" s="133" customFormat="1" ht="25.9" customHeight="1">
      <c r="B8" s="325" t="s">
        <v>3652</v>
      </c>
      <c r="C8" s="326"/>
      <c r="D8" s="327"/>
      <c r="E8" s="143"/>
      <c r="H8" s="234"/>
      <c r="I8" s="293" t="str">
        <f>IF($M$2=EL!$A$19,"","Calculate Rate for:")</f>
        <v/>
      </c>
      <c r="J8" s="293"/>
      <c r="K8" s="294" t="s">
        <v>3629</v>
      </c>
      <c r="L8" s="295"/>
      <c r="M8" s="204" t="str">
        <f>IF(OR($M$2="",$M$2=EL!$A$19,$K$8="",$K$8="&lt;Select Employee Type&gt;"),"",IF(OR($K$8=EL!$E$17,$K$8=EL!$E$22,$K$8=EL!$E$23),"Step","Payband"))</f>
        <v/>
      </c>
      <c r="N8" s="194" t="s">
        <v>2250</v>
      </c>
      <c r="O8" s="195" t="str">
        <f>IF(OR($K$8=EL!$E$18,$K$8=EL!$E$21,$K$8=EL!$E$25),"Step","")</f>
        <v/>
      </c>
      <c r="P8" s="196" t="s">
        <v>2250</v>
      </c>
      <c r="Q8" s="115"/>
      <c r="R8" s="144"/>
      <c r="S8" s="144"/>
      <c r="T8" s="144"/>
      <c r="U8" s="145"/>
      <c r="V8" s="144"/>
      <c r="W8" s="250"/>
      <c r="X8" s="250"/>
    </row>
    <row r="9" spans="1:28" ht="25.9" customHeight="1">
      <c r="C9" s="122"/>
      <c r="D9" s="122"/>
      <c r="E9" s="122"/>
      <c r="F9" s="122"/>
      <c r="G9" s="114"/>
      <c r="H9" s="205"/>
      <c r="I9" s="282" t="str">
        <f>IF(OR($K$8=EL!$E$16,$K$8=""),"","Rate:")</f>
        <v/>
      </c>
      <c r="J9" s="283"/>
      <c r="K9" s="287" t="str">
        <f>IFERROR(IF(OR($K$8="&lt;Select Employee Type&gt;",$K$8="",$C$4="&lt;Select&gt;",$C$4="",$M$2=EL!$A$19,$M$2=""),"",IF(AND(OR($M$2="Meetings",$M$2=EL!$A$2),$K$8&lt;&gt;"FT Academic",$K$8&lt;&gt;"Partial Load",$K$8&lt;&gt;"PT Academic"),"Academic employees only",IF(AND(OR($K$8="FT Academic",$K$8="Partial Load",$K$8="PT Academic"),OR($M$2="Meetings",$M$2="Attend Workshops/Training/Orientation")),52,IF(AND($K$8="FT Academic",$M$2="Overtime"),"N/A",IF($K$8="FT Admin","Consult HRBP",IF($M$2=EL!A6,"$15-$50",IF(PAF!$M$2=EL!A5,"$14-$500",IF($K$8=EL!E24,VLOOKUP($N$8,PTAcademic!A4:D20,4)/2.17,IF($K$8=EL!E23,VLOOKUP($N$8,PL!A4:C20,3)/2.17,IF($K$8="Clinical","$"&amp;ROUND(VLOOKUP($N$8,Clinical!A4:C20,3),2),IF(AND(OR($K$8="FT Support",$K$8="Appendix D"),$K$8="Overtime"),"$"&amp;ROUND(VLOOKUP($P$8,FTSupport!$A$7:$G$18,MATCH($N$8,FTSupport!$A$6:$G$6,0),0)*1.5,2),IF(OR($K$8="FT Support",$K$8=EL!$E$21),VLOOKUP($N$8,FTSupport!$A$7:$G$18,MATCH($P$8,FTSupport!$A$6:$G$6,0),0),IF(AND($K$8="PT Support",$K$8="Overtime"),VLOOKUP($N$8,PTSupport!A$4:$D$12,MATCH($P$8,PTSupport!$A$4:$D$4,0),0)*1.5,IF($K$8="PT Support",VLOOKUP($N$8,PTSupport!A$5:$D$12,MATCH($P$8,PTSupport!$A$4:$D4,0),0),IF(OR(AND($M$2=EL!A3,$K$8="FT Academic"),AND($M$2=EL!A4,$K$8="FT Academic"),AND($M$2=EL!A9,$K$8="FT Academic"),AND($M$2=EL!A10,$K$8="FT Academic"),AND($M$2=EL!A11,$K$8="FT Academic"),AND($M$2=EL!A12,$K$8="FT Academic"),AND($M$2=EL!A13,$K$8="FT Academic")),VLOOKUP($N$8,FTAcademic!A4:C20,3)/26/72.76,IF($K$8="Partial Load","$"&amp;ROUND(VLOOKUP($N$8,PL!A4:D20,4)/2.17,2),"")))))))))))))))),"Check Input")</f>
        <v/>
      </c>
      <c r="L9" s="288"/>
      <c r="M9" s="289" t="str">
        <f>IFERROR(IF(OR($K$8="&lt;Select Employee Type&gt;",$K$8="",$C$4="&lt;Select&gt;",$C$4="",$M$2=EL!$A$19,$M$2=""),"",IF(AND(OR($M$2="Meetings",$M$2=EL!$A$2),$K$8&lt;&gt;"FT Academic",$K$8&lt;&gt;"Partial Load",$K$8&lt;&gt;"PT Academic"),"Academic employees only",IF(AND(OR($K$8="FT Academic",$K$8="Partial Load",$K$8="PT Academic"),OR($M$2="Meetings",$M$2="Attend Workshops/Training/Orientation")),52,IF(AND($K$8="FT Academic",$M$2="Overtime"),"N/A",IF($K$8="FT Admin","Consult HRBP",IF($M$2=EL!$A$6,"$15-$50",IF(PAF!$M$2=EL!$A$5,"$14-$3000",IF($K$8=EL!$E$24,VLOOKUP($N$8,PTAcademic!$A$4:$D$20,4)/2.17,IF($K$8=EL!$E$23,VLOOKUP($N$8,PL!A4:D20,3)&amp;"/2.17",IF($K$8="Clinical","$"&amp;ROUND(VLOOKUP($N$8,Clinical!A4:D20,3),2),IF(AND(OR($K$8="FT Support",$K$8="Appendix D"),$K$8="Overtime"),"$"&amp;ROUND(VLOOKUP($P$8,FTSupport!$A$7:$G$18,MATCH($N$8,FTSupport!$A$6:$G$6,0),0)*1.5,2),IF(OR($K$8="FT Support",$K$8=EL!$E$21),VLOOKUP($N$8,FTSupport!$A$7:$G$18,MATCH($P$8,FTSupport!$A$6:$G$6,0),0),IF(AND($K$8="PT Support",$K$8="Overtime"),VLOOKUP($N$8,PTSupport!#REF!,MATCH($P$8,PTSupport!#REF!,0),0)*1.5,IF($K$8="PT Support",VLOOKUP($N$8,PTSupport!#REF!,MATCH($P$8,PTSupport!#REF!,0),0),IF(OR(AND($M$2=EL!C3,$K$8="FT Academic"),AND($M$2=EL!$A$4,$K$8="FT Academic"),AND($M$2=EL!$A$9,$K$8="FT Academic"),AND($M$2=EL!$A$10,$K$8="FT Academic"),AND($M$2=EL!$A$11,$K$8="FT Academic"),AND($M$2=EL!$A$12,$K$8="FT Academic"),AND($M$2=EL!$A$13,$K$8="FT Academic")),VLOOKUP($N$8,FTAcademic!$A$4:$D$20,3)&amp;"/26/72.76",IF($K$8="FT Academic","$"&amp;ROUND(VLOOKUP($N$8,FTAcademic!$A$4:$D$20,3),2)&amp;"/26/72.76",IF($K$8="Partial Load","$"&amp;ROUND(VLOOKUP($N$8,PL!$A$4:$D$20,4),2)&amp;"/2.17",IF($K$8="PT Academic","$"&amp;ROUND(VLOOKUP($N$8,PTAcademic!$A$4:$D$20,4),2)&amp;"/2.17","")))))))))))))))))),"Check Input")</f>
        <v/>
      </c>
      <c r="N9" s="290"/>
      <c r="O9" s="197"/>
      <c r="P9" s="198"/>
      <c r="Q9" s="116"/>
    </row>
    <row r="10" spans="1:28" ht="26.65" customHeight="1">
      <c r="A10" s="235" t="s">
        <v>3639</v>
      </c>
      <c r="B10" s="235"/>
      <c r="C10" s="235"/>
      <c r="D10" s="235"/>
      <c r="E10" s="235"/>
      <c r="F10" s="235"/>
      <c r="G10" s="235"/>
      <c r="H10" s="235"/>
      <c r="I10" s="235"/>
      <c r="J10" s="193"/>
      <c r="K10" s="122"/>
      <c r="L10" s="122"/>
      <c r="M10" s="122"/>
      <c r="N10" s="122"/>
      <c r="O10" s="122"/>
      <c r="P10" s="122"/>
      <c r="Q10" s="116"/>
    </row>
    <row r="11" spans="1:28" ht="21" customHeight="1">
      <c r="A11" s="334" t="str">
        <f>IF(EL!$E$1&gt;0,"Your action has resulted in an error. The PAF does not support drag and drop between cells. Please use the undo function and correctly input the values.",IF(OR($C$2="",$C$3="",OR($C$4="",$C$4="&lt;Select&gt;"),$C$5=""),"Please input Name, Date, select Full Time or Part Time and Department above to proceed",""))</f>
        <v>Please input Name, Date, select Full Time or Part Time and Department above to proceed</v>
      </c>
      <c r="B11" s="334"/>
      <c r="C11" s="334"/>
      <c r="D11" s="334"/>
      <c r="E11" s="334"/>
      <c r="F11" s="334"/>
      <c r="G11" s="334"/>
      <c r="H11" s="335"/>
      <c r="I11" s="274" t="s">
        <v>2243</v>
      </c>
      <c r="J11" s="274" t="s">
        <v>2244</v>
      </c>
      <c r="K11" s="274" t="s">
        <v>2245</v>
      </c>
      <c r="L11" s="274" t="s">
        <v>2246</v>
      </c>
      <c r="M11" s="148"/>
      <c r="N11" s="276" t="s">
        <v>3635</v>
      </c>
      <c r="O11" s="277"/>
      <c r="P11" s="277"/>
      <c r="Q11" s="278"/>
      <c r="R11" s="328"/>
      <c r="S11" s="329"/>
      <c r="T11" s="329"/>
      <c r="U11" s="329"/>
      <c r="V11" s="330"/>
      <c r="W11" s="134"/>
      <c r="X11" s="134"/>
      <c r="Y11" s="134"/>
      <c r="Z11" s="134"/>
      <c r="AA11" s="134"/>
      <c r="AB11" s="134"/>
    </row>
    <row r="12" spans="1:28" ht="21" customHeight="1">
      <c r="A12" s="336"/>
      <c r="B12" s="336"/>
      <c r="C12" s="336"/>
      <c r="D12" s="336"/>
      <c r="E12" s="336"/>
      <c r="F12" s="336"/>
      <c r="G12" s="336"/>
      <c r="H12" s="337"/>
      <c r="I12" s="275"/>
      <c r="J12" s="275"/>
      <c r="K12" s="275"/>
      <c r="L12" s="275"/>
      <c r="M12" s="149"/>
      <c r="N12" s="279"/>
      <c r="O12" s="280"/>
      <c r="P12" s="280"/>
      <c r="Q12" s="281"/>
      <c r="R12" s="331"/>
      <c r="S12" s="332"/>
      <c r="T12" s="332"/>
      <c r="U12" s="332"/>
      <c r="V12" s="333"/>
      <c r="X12" s="131"/>
      <c r="Y12" s="135"/>
      <c r="Z12" s="135"/>
      <c r="AA12" s="135"/>
      <c r="AB12" s="131"/>
    </row>
    <row r="13" spans="1:28" ht="51" customHeight="1">
      <c r="A13" s="183"/>
      <c r="B13" s="201" t="s">
        <v>3609</v>
      </c>
      <c r="C13" s="201" t="str">
        <f>IF(OR($C$4="",$C$4="&lt;Select&gt;"),"Employee Name",IF($C$4="Full Time","Name of Full-Time Employee","Name of Non-Full Time Employee"))</f>
        <v>Employee Name</v>
      </c>
      <c r="D13" s="184" t="s">
        <v>3280</v>
      </c>
      <c r="E13" s="185" t="s">
        <v>3363</v>
      </c>
      <c r="F13" s="185" t="s">
        <v>129</v>
      </c>
      <c r="G13" s="202" t="s">
        <v>131</v>
      </c>
      <c r="H13" s="184" t="s">
        <v>132</v>
      </c>
      <c r="I13" s="186" t="s">
        <v>137</v>
      </c>
      <c r="J13" s="186" t="s">
        <v>3575</v>
      </c>
      <c r="K13" s="186" t="s">
        <v>3576</v>
      </c>
      <c r="L13" s="186" t="s">
        <v>3577</v>
      </c>
      <c r="M13" s="232" t="s">
        <v>2247</v>
      </c>
      <c r="N13" s="301" t="s">
        <v>3465</v>
      </c>
      <c r="O13" s="302"/>
      <c r="P13" s="303"/>
      <c r="Q13" s="142" t="s">
        <v>3362</v>
      </c>
      <c r="R13" s="187" t="s">
        <v>2243</v>
      </c>
      <c r="S13" s="316" t="s">
        <v>2244</v>
      </c>
      <c r="T13" s="317"/>
      <c r="U13" s="187" t="s">
        <v>2245</v>
      </c>
      <c r="V13" s="187" t="s">
        <v>2246</v>
      </c>
    </row>
    <row r="14" spans="1:28" s="240" customFormat="1" ht="21.75" customHeight="1">
      <c r="A14" s="136">
        <f>IF(C14="","",0)</f>
        <v>0</v>
      </c>
      <c r="B14" s="236" t="s">
        <v>19</v>
      </c>
      <c r="C14" s="237" t="s">
        <v>3653</v>
      </c>
      <c r="D14" s="238">
        <v>44565</v>
      </c>
      <c r="E14" s="239" t="s">
        <v>3610</v>
      </c>
      <c r="F14" s="200" t="s">
        <v>133</v>
      </c>
      <c r="G14" s="146">
        <v>3</v>
      </c>
      <c r="H14" s="189">
        <v>52</v>
      </c>
      <c r="I14" s="137">
        <v>1000</v>
      </c>
      <c r="J14" s="137">
        <v>1450</v>
      </c>
      <c r="K14" s="137">
        <v>6100</v>
      </c>
      <c r="L14" s="136">
        <v>10</v>
      </c>
      <c r="M14" s="138">
        <f t="shared" ref="M14" si="1">IF($G14*$H14=0,"",$G14*$H14)</f>
        <v>156</v>
      </c>
      <c r="N14" s="304" t="s">
        <v>3492</v>
      </c>
      <c r="O14" s="305"/>
      <c r="P14" s="306"/>
      <c r="Q14" s="229" t="s">
        <v>3636</v>
      </c>
      <c r="R14" s="210" t="str">
        <f>IFERROR(IF($D14="","",VLOOKUP($I14,FOAPs!A$2:B$10000,2,FALSE)&amp;" &gt;"),"F")</f>
        <v>General Operating &gt;</v>
      </c>
      <c r="S14" s="318" t="str">
        <f>IFERROR(IF($D14="","",VLOOKUP($J14,FOAPs!C$2:D$10000,2,FALSE)&amp;" &gt;"),"O")</f>
        <v>Human Resources &gt;</v>
      </c>
      <c r="T14" s="318"/>
      <c r="U14" s="210" t="str">
        <f>IFERROR(IF($D14="","",VLOOKUP($K14,FOAPs!E$2:F$10000,2,FALSE)&amp;" &gt;"),"A")</f>
        <v>Salaries-Full-time Admin &gt;</v>
      </c>
      <c r="V14" s="210" t="str">
        <f>IFERROR(IF($D14="","",VLOOKUP($L14,FOAPs!G$2:H$10000,2,FALSE)),"P")</f>
        <v>Operating General</v>
      </c>
      <c r="W14" s="251" t="str">
        <f>IF(PAF!$B14="","",IF(PAF!$B14=EL!$Y$2,"SPE",IF(PAF!$B14=EL!$Z$2,"SPM",IF(PAF!$B14=EL!$AA$2,"SPLH",IF(PAF!$B14=EL!$K$2,"AT",IF(PAF!$B14=EL!$L$2,"WTO",IF(PAF!$B14=EL!$A$22,"ES",IF(PAF!$B14=EL!$A$4,"FWT",IF(PAF!$B14=EL!$O$2,"hon",IF(PAF!$B14=EL!$P$2,"Inv",IF(PAF!$B14=EL!$P$2,"Inv",IF(PAF!$B14=EL!$Q$2,"MT",IF(PAF!$B14=EL!AJ$2,"NT",IF(PAF!$B14=EL!$S$2,"OSR",IF(PAF!$B14=EL!$A$10,"PM",IF(PAF!$B14=EL!$U$2,"PW",IF(PAF!$B14=EL!$A$12,"re",IF(PAF!$B14=EL!$W$2,"OT",IF(PAF!$B14=EL!$X$2,"OTSeven","?")))))))))))))))))))</f>
        <v>WTO</v>
      </c>
      <c r="X14" s="252"/>
    </row>
    <row r="15" spans="1:28" ht="21.75" customHeight="1">
      <c r="A15" s="212">
        <v>1</v>
      </c>
      <c r="B15" s="213" t="s">
        <v>3631</v>
      </c>
      <c r="C15" s="214"/>
      <c r="D15" s="215"/>
      <c r="E15" s="214"/>
      <c r="F15" s="223"/>
      <c r="G15" s="216"/>
      <c r="H15" s="217"/>
      <c r="I15" s="218"/>
      <c r="J15" s="219"/>
      <c r="K15" s="218"/>
      <c r="L15" s="218"/>
      <c r="M15" s="220" t="str">
        <f>IF(AND($B$15=EL!$A$24,H15&lt;&gt;0),PAF!H15,IF(H15*G15=0,"",G15*H15))</f>
        <v/>
      </c>
      <c r="N15" s="322"/>
      <c r="O15" s="323"/>
      <c r="P15" s="324"/>
      <c r="Q15" s="223"/>
      <c r="R15" s="221" t="str">
        <f>IFERROR(IF(AND($C15="",$D15="",$G15=""),"",VLOOKUP($I15,FOAPs!A$2:B$10000,2,FALSE)&amp;" &gt;"),"F")</f>
        <v/>
      </c>
      <c r="S15" s="315" t="str">
        <f>IFERROR(IF(AND($C15="",$G15=""),"",VLOOKUP($J15,FOAPs!C$2:D$10000,2,FALSE)&amp;" &gt;"),"O")</f>
        <v/>
      </c>
      <c r="T15" s="315"/>
      <c r="U15" s="221" t="str">
        <f>IFERROR(IF(AND($C15="",$G15=""),"",VLOOKUP($K15,FOAPs!E$2:F$10000,2,FALSE)&amp;" &gt;"),"A")</f>
        <v/>
      </c>
      <c r="V15" s="221" t="str">
        <f>IFERROR(IF(AND($C15="",$D15="",$G15=""),"",VLOOKUP($L15,FOAPs!G$2:H$10000,2,FALSE)),"P")</f>
        <v/>
      </c>
      <c r="W15" s="253" t="str">
        <f>IF(PAF!$B15="","",IF(PAF!$B15=EL!$Y$2,"SPE",IF(PAF!$B15=EL!$Z$2,"SPM",IF(PAF!$B15=EL!$AA$2,"SPLH",IF(PAF!$B15=EL!$K$2,"AT",IF(PAF!$B15=EL!$L$2,"WTO",IF(PAF!$B15=EL!$A$22,"ES",IF(PAF!$B15=EL!$A$4,"FWT",IF(PAF!$B15=EL!$O$2,"hon",IF(PAF!$B15=EL!$P$2,"Inv",IF(PAF!$B15=EL!$P$2,"Inv",IF(PAF!$B15=EL!$Q$2,"MT",IF(PAF!$B15=EL!R$2,"NT",IF(PAF!$B15=EL!$S$2,"OSR",IF(PAF!$B15=EL!$A$10,"PM",IF(PAF!$B15=EL!$U$2,"PW",IF(PAF!$B15=EL!$A$12,"re",IF(PAF!$B15=EL!$W$2,"OT",IF(PAF!$B15=EL!$X$2,"OTSeven","?")))))))))))))))))))</f>
        <v>?</v>
      </c>
      <c r="X15" s="249" t="str">
        <f>IF(B15="","",B15&amp;IF($C$4=EL!$E$5,"Full Time","Part Time"))</f>
        <v>&lt;Select Reason for Payment&gt;Part Time</v>
      </c>
      <c r="Y15" s="240" t="str">
        <f>IFERROR(VLOOKUP(X15,EL!$C$2:$D$36,2,"False"),"")</f>
        <v/>
      </c>
    </row>
    <row r="16" spans="1:28" ht="21.75" customHeight="1">
      <c r="A16" s="118">
        <v>2</v>
      </c>
      <c r="B16" s="206"/>
      <c r="C16" s="199"/>
      <c r="D16" s="147"/>
      <c r="E16" s="199"/>
      <c r="F16" s="199"/>
      <c r="G16" s="120"/>
      <c r="H16" s="140"/>
      <c r="I16" s="141"/>
      <c r="J16" s="121"/>
      <c r="K16" s="141"/>
      <c r="L16" s="141"/>
      <c r="M16" s="119" t="str">
        <f>IF(AND($B$15=EL!$A$24,H16&lt;&gt;0),PAF!H16,IF(H16*G16=0,"",G16*H16))</f>
        <v/>
      </c>
      <c r="N16" s="319"/>
      <c r="O16" s="320"/>
      <c r="P16" s="321"/>
      <c r="Q16" s="230"/>
      <c r="R16" s="209" t="str">
        <f>IFERROR(IF(AND($C16="",$D16="",$G16=""),"",VLOOKUP($I16,FOAPs!A$2:B$10000,2,FALSE)&amp;" &gt;"),"F")</f>
        <v/>
      </c>
      <c r="S16" s="292" t="str">
        <f>IFERROR(IF(AND($C16="",$G16=""),"",VLOOKUP($J16,FOAPs!C$2:D$10000,2,FALSE)&amp;" &gt;"),"O")</f>
        <v/>
      </c>
      <c r="T16" s="292"/>
      <c r="U16" s="209" t="str">
        <f>IFERROR(IF(AND($C16="",$G16=""),"",VLOOKUP($K16,FOAPs!E$2:F$10000,2,FALSE)&amp;" &gt;"),"A")</f>
        <v/>
      </c>
      <c r="V16" s="209" t="str">
        <f>IFERROR(IF(AND($C16="",$D16="",$G16=""),"",VLOOKUP($L16,FOAPs!G$2:H$10000,2,FALSE)),"P")</f>
        <v/>
      </c>
      <c r="W16" s="253" t="str">
        <f>IF(PAF!$B16="","",IF(PAF!$B16=EL!$Y$2,"SPE",IF(PAF!$B16=EL!$Z$2,"SPM",IF(PAF!$B16=EL!$AA$2,"SPLH",IF(PAF!$B16=EL!$K$2,"AT",IF(PAF!$B16=EL!$L$2,"WTO",IF(PAF!$B16=EL!$A$22,"ES",IF(PAF!$B16=EL!$A$4,"FWT",IF(PAF!$B16=EL!$O$2,"hon",IF(PAF!$B16=EL!$P$2,"Inv",IF(PAF!$B16=EL!$P$2,"Inv",IF(PAF!$B16=EL!$Q$2,"MT",IF(PAF!$B16=EL!R$2,"NT",IF(PAF!$B16=EL!$S$2,"OSR",IF(PAF!$B16=EL!$A$10,"PM",IF(PAF!$B16=EL!$U$2,"PW",IF(PAF!$B16=EL!$A$12,"re",IF(PAF!$B16=EL!$W$2,"OT",IF(PAF!$B16=EL!$X$2,"OTSeven","?")))))))))))))))))))</f>
        <v/>
      </c>
      <c r="X16" s="249" t="str">
        <f>IF(B16="","",B16&amp;IF($C$4=EL!$E$5,"Full Time","Part Time"))</f>
        <v/>
      </c>
      <c r="Y16" s="240" t="str">
        <f>IFERROR(VLOOKUP(X16,EL!$C$2:$D$36,2,"False"),"")</f>
        <v/>
      </c>
    </row>
    <row r="17" spans="1:25" ht="21.75" customHeight="1">
      <c r="A17" s="212">
        <v>3</v>
      </c>
      <c r="B17" s="222"/>
      <c r="C17" s="223"/>
      <c r="D17" s="224"/>
      <c r="E17" s="223"/>
      <c r="F17" s="223"/>
      <c r="G17" s="216"/>
      <c r="H17" s="225"/>
      <c r="I17" s="218"/>
      <c r="J17" s="219"/>
      <c r="K17" s="218"/>
      <c r="L17" s="218"/>
      <c r="M17" s="220" t="str">
        <f>IF(AND($B$15=EL!$A$24,H17&lt;&gt;0),PAF!H17,IF(H17*G17=0,"",G17*H17))</f>
        <v/>
      </c>
      <c r="N17" s="322"/>
      <c r="O17" s="323"/>
      <c r="P17" s="324"/>
      <c r="Q17" s="231"/>
      <c r="R17" s="221" t="str">
        <f>IFERROR(IF(AND($C17="",$D17="",$G17=""),"",VLOOKUP($I17,FOAPs!A$2:B$10000,2,FALSE)&amp;" &gt;"),"F")</f>
        <v/>
      </c>
      <c r="S17" s="315" t="str">
        <f>IFERROR(IF(AND($C17="",$G17=""),"",VLOOKUP($J17,FOAPs!C$2:D$10000,2,FALSE)&amp;" &gt;"),"O")</f>
        <v/>
      </c>
      <c r="T17" s="315"/>
      <c r="U17" s="221" t="str">
        <f>IFERROR(IF(AND($C17="",$G17=""),"",VLOOKUP($K17,FOAPs!E$2:F$10000,2,FALSE)&amp;" &gt;"),"A")</f>
        <v/>
      </c>
      <c r="V17" s="221" t="str">
        <f>IFERROR(IF(AND($C17="",$D17="",$G17=""),"",VLOOKUP($L17,FOAPs!G$2:H$10000,2,FALSE)),"P")</f>
        <v/>
      </c>
      <c r="W17" s="253" t="str">
        <f>IF(PAF!$B17="","",IF(PAF!$B17=EL!$Y$2,"SPE",IF(PAF!$B17=EL!$Z$2,"SPM",IF(PAF!$B17=EL!$AA$2,"SPLH",IF(PAF!$B17=EL!$K$2,"AT",IF(PAF!$B17=EL!$L$2,"WTO",IF(PAF!$B17=EL!$A$22,"ES",IF(PAF!$B17=EL!$A$4,"FWT",IF(PAF!$B17=EL!$O$2,"hon",IF(PAF!$B17=EL!$P$2,"Inv",IF(PAF!$B17=EL!$P$2,"Inv",IF(PAF!$B17=EL!$Q$2,"MT",IF(PAF!$B17=EL!R$2,"NT",IF(PAF!$B17=EL!$S$2,"OSR",IF(PAF!$B17=EL!$A$10,"PM",IF(PAF!$B17=EL!$U$2,"PW",IF(PAF!$B17=EL!$A$12,"re",IF(PAF!$B17=EL!$W$2,"OT",IF(PAF!$B17=EL!$X$2,"OTSeven","?")))))))))))))))))))</f>
        <v/>
      </c>
      <c r="X17" s="249" t="str">
        <f>IF(B17="","",B17&amp;IF($C$4=EL!$E$5,"Full Time","Part Time"))</f>
        <v/>
      </c>
      <c r="Y17" s="122" t="str">
        <f>IFERROR(VLOOKUP(X17,EL!$C$2:$D$36,2,"False"),"")</f>
        <v/>
      </c>
    </row>
    <row r="18" spans="1:25" ht="21.75" customHeight="1">
      <c r="A18" s="118">
        <v>4</v>
      </c>
      <c r="B18" s="206"/>
      <c r="C18" s="199"/>
      <c r="D18" s="147"/>
      <c r="E18" s="199"/>
      <c r="F18" s="199"/>
      <c r="G18" s="120"/>
      <c r="H18" s="140"/>
      <c r="I18" s="141"/>
      <c r="J18" s="121"/>
      <c r="K18" s="141"/>
      <c r="L18" s="141"/>
      <c r="M18" s="119" t="str">
        <f>IF(AND($B$15=EL!$A$24,H18&lt;&gt;0),PAF!H18,IF(H18*G18=0,"",G18*H18))</f>
        <v/>
      </c>
      <c r="N18" s="319"/>
      <c r="O18" s="320"/>
      <c r="P18" s="321"/>
      <c r="Q18" s="230"/>
      <c r="R18" s="209" t="str">
        <f>IFERROR(IF(AND($C18="",$D18="",$G18=""),"",VLOOKUP($I18,FOAPs!A$2:B$10000,2,FALSE)&amp;" &gt;"),"F")</f>
        <v/>
      </c>
      <c r="S18" s="292" t="str">
        <f>IFERROR(IF(AND($C18="",$G18=""),"",VLOOKUP($J18,FOAPs!C$2:D$10000,2,FALSE)&amp;" &gt;"),"O")</f>
        <v/>
      </c>
      <c r="T18" s="292"/>
      <c r="U18" s="209" t="str">
        <f>IFERROR(IF(AND($C18="",$G18=""),"",VLOOKUP($K18,FOAPs!E$2:F$10000,2,FALSE)&amp;" &gt;"),"A")</f>
        <v/>
      </c>
      <c r="V18" s="209" t="str">
        <f>IFERROR(IF(AND($C18="",$D18="",$G18=""),"",VLOOKUP($L18,FOAPs!G$2:H$10000,2,FALSE)),"P")</f>
        <v/>
      </c>
      <c r="W18" s="253" t="str">
        <f>IF(PAF!$B18="","",IF(PAF!$B18=EL!$Y$2,"SPE",IF(PAF!$B18=EL!$Z$2,"SPM",IF(PAF!$B18=EL!$AA$2,"SPLH",IF(PAF!$B18=EL!$K$2,"AT",IF(PAF!$B18=EL!$L$2,"WTO",IF(PAF!$B18=EL!$A$22,"ES",IF(PAF!$B18=EL!$A$4,"FWT",IF(PAF!$B18=EL!$O$2,"hon",IF(PAF!$B18=EL!$P$2,"Inv",IF(PAF!$B18=EL!$P$2,"Inv",IF(PAF!$B18=EL!$Q$2,"MT",IF(PAF!$B18=EL!R$2,"NT",IF(PAF!$B18=EL!$S$2,"OSR",IF(PAF!$B18=EL!$A$10,"PM",IF(PAF!$B18=EL!$U$2,"PW",IF(PAF!$B18=EL!$A$12,"re",IF(PAF!$B18=EL!$W$2,"OT",IF(PAF!$B18=EL!$X$2,"OTSeven","?")))))))))))))))))))</f>
        <v/>
      </c>
      <c r="X18" s="249" t="str">
        <f>IF(B18="","",B18&amp;IF($C$4=EL!$E$5,"Full Time","Part Time"))</f>
        <v/>
      </c>
      <c r="Y18" s="122" t="str">
        <f>IFERROR(VLOOKUP(X18,EL!$C$2:$D$36,2,"False"),"")</f>
        <v/>
      </c>
    </row>
    <row r="19" spans="1:25" ht="21.75" customHeight="1">
      <c r="A19" s="212">
        <v>5</v>
      </c>
      <c r="B19" s="222"/>
      <c r="C19" s="223"/>
      <c r="D19" s="224"/>
      <c r="E19" s="223"/>
      <c r="F19" s="223"/>
      <c r="G19" s="216"/>
      <c r="H19" s="225"/>
      <c r="I19" s="218"/>
      <c r="J19" s="219"/>
      <c r="K19" s="218"/>
      <c r="L19" s="218"/>
      <c r="M19" s="220" t="str">
        <f>IF(AND($B$15=EL!$A$24,H19&lt;&gt;0),PAF!H19,IF(H19*G19=0,"",G19*H19))</f>
        <v/>
      </c>
      <c r="N19" s="322"/>
      <c r="O19" s="323"/>
      <c r="P19" s="324"/>
      <c r="Q19" s="231"/>
      <c r="R19" s="221" t="str">
        <f>IFERROR(IF(AND($C19="",$D19="",$G19=""),"",VLOOKUP($I19,FOAPs!A$2:B$10000,2,FALSE)&amp;" &gt;"),"F")</f>
        <v/>
      </c>
      <c r="S19" s="315" t="str">
        <f>IFERROR(IF(AND($C19="",$G19=""),"",VLOOKUP($J19,FOAPs!C$2:D$10000,2,FALSE)&amp;" &gt;"),"O")</f>
        <v/>
      </c>
      <c r="T19" s="315"/>
      <c r="U19" s="221" t="str">
        <f>IFERROR(IF(AND($C19="",$G19=""),"",VLOOKUP($K19,FOAPs!E$2:F$10000,2,FALSE)&amp;" &gt;"),"A")</f>
        <v/>
      </c>
      <c r="V19" s="221" t="str">
        <f>IFERROR(IF(AND($C19="",$D19="",$G19=""),"",VLOOKUP($L19,FOAPs!G$2:H$10000,2,FALSE)),"P")</f>
        <v/>
      </c>
      <c r="W19" s="253" t="str">
        <f>IF(PAF!$B19="","",IF(PAF!$B19=EL!$Y$2,"SPE",IF(PAF!$B19=EL!$Z$2,"SPM",IF(PAF!$B19=EL!$AA$2,"SPLH",IF(PAF!$B19=EL!$K$2,"AT",IF(PAF!$B19=EL!$L$2,"WTO",IF(PAF!$B19=EL!$A$22,"ES",IF(PAF!$B19=EL!$A$4,"FWT",IF(PAF!$B19=EL!$O$2,"hon",IF(PAF!$B19=EL!$P$2,"Inv",IF(PAF!$B19=EL!$P$2,"Inv",IF(PAF!$B19=EL!$Q$2,"MT",IF(PAF!$B19=EL!R$2,"NT",IF(PAF!$B19=EL!$S$2,"OSR",IF(PAF!$B19=EL!$A$10,"PM",IF(PAF!$B19=EL!$U$2,"PW",IF(PAF!$B19=EL!$A$12,"re",IF(PAF!$B19=EL!$W$2,"OT",IF(PAF!$B19=EL!$X$2,"OTSeven","?")))))))))))))))))))</f>
        <v/>
      </c>
      <c r="X19" s="249" t="str">
        <f>IF(B19="","",B19&amp;IF($C$4=EL!$E$5,"Full Time","Part Time"))</f>
        <v/>
      </c>
      <c r="Y19" s="122" t="str">
        <f>IFERROR(VLOOKUP(X19,EL!$C$2:$D$36,2,"False"),"")</f>
        <v/>
      </c>
    </row>
    <row r="20" spans="1:25" ht="21.75" customHeight="1">
      <c r="A20" s="118">
        <v>6</v>
      </c>
      <c r="B20" s="206"/>
      <c r="C20" s="199"/>
      <c r="D20" s="147"/>
      <c r="E20" s="199"/>
      <c r="F20" s="199"/>
      <c r="G20" s="120"/>
      <c r="H20" s="140"/>
      <c r="I20" s="141"/>
      <c r="J20" s="121"/>
      <c r="K20" s="141"/>
      <c r="L20" s="141"/>
      <c r="M20" s="119" t="str">
        <f>IF(AND($B$15=EL!$A$24,H20&lt;&gt;0),PAF!H20,IF(H20*G20=0,"",G20*H20))</f>
        <v/>
      </c>
      <c r="N20" s="319"/>
      <c r="O20" s="320"/>
      <c r="P20" s="321"/>
      <c r="Q20" s="230"/>
      <c r="R20" s="209" t="str">
        <f>IFERROR(IF(AND($C20="",$D20="",$G20=""),"",VLOOKUP($I20,FOAPs!A$2:B$10000,2,FALSE)&amp;" &gt;"),"F")</f>
        <v/>
      </c>
      <c r="S20" s="292" t="str">
        <f>IFERROR(IF(AND($C20="",$G20=""),"",VLOOKUP($J20,FOAPs!C$2:D$10000,2,FALSE)&amp;" &gt;"),"O")</f>
        <v/>
      </c>
      <c r="T20" s="292"/>
      <c r="U20" s="209" t="str">
        <f>IFERROR(IF(AND($C20="",$G20=""),"",VLOOKUP($K20,FOAPs!E$2:F$10000,2,FALSE)&amp;" &gt;"),"A")</f>
        <v/>
      </c>
      <c r="V20" s="209" t="str">
        <f>IFERROR(IF(AND($C20="",$D20="",$G20=""),"",VLOOKUP($L20,FOAPs!G$2:H$10000,2,FALSE)),"P")</f>
        <v/>
      </c>
      <c r="W20" s="253" t="str">
        <f>IF(PAF!$B20="","",IF(PAF!$B20=EL!$Y$2,"SPE",IF(PAF!$B20=EL!$Z$2,"SPM",IF(PAF!$B20=EL!$AA$2,"SPLH",IF(PAF!$B20=EL!$K$2,"AT",IF(PAF!$B20=EL!$L$2,"WTO",IF(PAF!$B20=EL!$A$22,"ES",IF(PAF!$B20=EL!$A$4,"FWT",IF(PAF!$B20=EL!$O$2,"hon",IF(PAF!$B20=EL!$P$2,"Inv",IF(PAF!$B20=EL!$P$2,"Inv",IF(PAF!$B20=EL!$Q$2,"MT",IF(PAF!$B20=EL!R$2,"NT",IF(PAF!$B20=EL!$S$2,"OSR",IF(PAF!$B20=EL!$A$10,"PM",IF(PAF!$B20=EL!$U$2,"PW",IF(PAF!$B20=EL!$A$12,"re",IF(PAF!$B20=EL!$W$2,"OT",IF(PAF!$B20=EL!$X$2,"OTSeven","?")))))))))))))))))))</f>
        <v/>
      </c>
      <c r="X20" s="249" t="str">
        <f>IF(B20="","",B20&amp;IF($C$4=EL!$E$5,"Full Time","Part Time"))</f>
        <v/>
      </c>
      <c r="Y20" s="122" t="str">
        <f>IFERROR(VLOOKUP(X20,EL!$C$2:$D$36,2,"False"),"")</f>
        <v/>
      </c>
    </row>
    <row r="21" spans="1:25" ht="21.75" customHeight="1">
      <c r="A21" s="212">
        <v>7</v>
      </c>
      <c r="B21" s="222"/>
      <c r="C21" s="223"/>
      <c r="D21" s="224"/>
      <c r="E21" s="223"/>
      <c r="F21" s="223"/>
      <c r="G21" s="216"/>
      <c r="H21" s="225"/>
      <c r="I21" s="218"/>
      <c r="J21" s="219"/>
      <c r="K21" s="218"/>
      <c r="L21" s="218"/>
      <c r="M21" s="220" t="str">
        <f>IF(AND($B$15=EL!$A$24,H21&lt;&gt;0),PAF!H21,IF(H21*G21=0,"",G21*H21))</f>
        <v/>
      </c>
      <c r="N21" s="322"/>
      <c r="O21" s="323"/>
      <c r="P21" s="324"/>
      <c r="Q21" s="231"/>
      <c r="R21" s="221" t="str">
        <f>IFERROR(IF(AND($C21="",$D21="",$G21=""),"",VLOOKUP($I21,FOAPs!A$2:B$10000,2,FALSE)&amp;" &gt;"),"F")</f>
        <v/>
      </c>
      <c r="S21" s="315" t="str">
        <f>IFERROR(IF(AND($C21="",$G21=""),"",VLOOKUP($J21,FOAPs!C$2:D$10000,2,FALSE)&amp;" &gt;"),"O")</f>
        <v/>
      </c>
      <c r="T21" s="315"/>
      <c r="U21" s="221" t="str">
        <f>IFERROR(IF(AND($C21="",$G21=""),"",VLOOKUP($K21,FOAPs!E$2:F$10000,2,FALSE)&amp;" &gt;"),"A")</f>
        <v/>
      </c>
      <c r="V21" s="221" t="str">
        <f>IFERROR(IF(AND($C21="",$D21="",$G21=""),"",VLOOKUP($L21,FOAPs!G$2:H$10000,2,FALSE)),"P")</f>
        <v/>
      </c>
      <c r="W21" s="253" t="str">
        <f>IF(PAF!$B21="","",IF(PAF!$B21=EL!$Y$2,"SPE",IF(PAF!$B21=EL!$Z$2,"SPM",IF(PAF!$B21=EL!$AA$2,"SPLH",IF(PAF!$B21=EL!$K$2,"AT",IF(PAF!$B21=EL!$L$2,"WTO",IF(PAF!$B21=EL!$A$22,"ES",IF(PAF!$B21=EL!$A$4,"FWT",IF(PAF!$B21=EL!$O$2,"hon",IF(PAF!$B21=EL!$P$2,"Inv",IF(PAF!$B21=EL!$P$2,"Inv",IF(PAF!$B21=EL!$Q$2,"MT",IF(PAF!$B21=EL!R$2,"NT",IF(PAF!$B21=EL!$S$2,"OSR",IF(PAF!$B21=EL!$A$10,"PM",IF(PAF!$B21=EL!$U$2,"PW",IF(PAF!$B21=EL!$A$12,"re",IF(PAF!$B21=EL!$W$2,"OT",IF(PAF!$B21=EL!$X$2,"OTSeven","?")))))))))))))))))))</f>
        <v/>
      </c>
      <c r="X21" s="249" t="str">
        <f>IF(B21="","",B21&amp;IF($C$4=EL!$E$5,"Full Time","Part Time"))</f>
        <v/>
      </c>
      <c r="Y21" s="122" t="str">
        <f>IFERROR(VLOOKUP(X21,EL!$C$2:$D$36,2,"False"),"")</f>
        <v/>
      </c>
    </row>
    <row r="22" spans="1:25" ht="21.75" customHeight="1">
      <c r="A22" s="118">
        <v>8</v>
      </c>
      <c r="B22" s="206"/>
      <c r="C22" s="199"/>
      <c r="D22" s="147"/>
      <c r="E22" s="199"/>
      <c r="F22" s="199"/>
      <c r="G22" s="120"/>
      <c r="H22" s="140"/>
      <c r="I22" s="141"/>
      <c r="J22" s="121"/>
      <c r="K22" s="141"/>
      <c r="L22" s="141"/>
      <c r="M22" s="119" t="str">
        <f>IF(AND($B$15=EL!$A$24,H22&lt;&gt;0),PAF!H22,IF(H22*G22=0,"",G22*H22))</f>
        <v/>
      </c>
      <c r="N22" s="319"/>
      <c r="O22" s="320"/>
      <c r="P22" s="321"/>
      <c r="Q22" s="230"/>
      <c r="R22" s="209" t="str">
        <f>IFERROR(IF(AND($C22="",$D22="",$G22=""),"",VLOOKUP($I22,FOAPs!A$2:B$10000,2,FALSE)&amp;" &gt;"),"F")</f>
        <v/>
      </c>
      <c r="S22" s="292" t="str">
        <f>IFERROR(IF(AND($C22="",$G22=""),"",VLOOKUP($J22,FOAPs!C$2:D$10000,2,FALSE)&amp;" &gt;"),"O")</f>
        <v/>
      </c>
      <c r="T22" s="292"/>
      <c r="U22" s="209" t="str">
        <f>IFERROR(IF(AND($C22="",$G22=""),"",VLOOKUP($K22,FOAPs!E$2:F$10000,2,FALSE)&amp;" &gt;"),"A")</f>
        <v/>
      </c>
      <c r="V22" s="209" t="str">
        <f>IFERROR(IF(AND($C22="",$D22="",$G22=""),"",VLOOKUP($L22,FOAPs!G$2:H$10000,2,FALSE)),"P")</f>
        <v/>
      </c>
      <c r="W22" s="253" t="str">
        <f>IF(PAF!$B22="","",IF(PAF!$B22=EL!$Y$2,"SPE",IF(PAF!$B22=EL!$Z$2,"SPM",IF(PAF!$B22=EL!$AA$2,"SPLH",IF(PAF!$B22=EL!$K$2,"AT",IF(PAF!$B22=EL!$L$2,"WTO",IF(PAF!$B22=EL!$A$22,"ES",IF(PAF!$B22=EL!$A$4,"FWT",IF(PAF!$B22=EL!$O$2,"hon",IF(PAF!$B22=EL!$P$2,"Inv",IF(PAF!$B22=EL!$P$2,"Inv",IF(PAF!$B22=EL!$Q$2,"MT",IF(PAF!$B22=EL!R$2,"NT",IF(PAF!$B22=EL!$S$2,"OSR",IF(PAF!$B22=EL!$A$10,"PM",IF(PAF!$B22=EL!$U$2,"PW",IF(PAF!$B22=EL!$A$12,"re",IF(PAF!$B22=EL!$W$2,"OT",IF(PAF!$B22=EL!$X$2,"OTSeven","?")))))))))))))))))))</f>
        <v/>
      </c>
      <c r="X22" s="249" t="str">
        <f>IF(B22="","",B22&amp;IF($C$4=EL!$E$5,"Full Time","Part Time"))</f>
        <v/>
      </c>
      <c r="Y22" s="122" t="str">
        <f>IFERROR(VLOOKUP(X22,EL!$C$2:$D$36,2,"False"),"")</f>
        <v/>
      </c>
    </row>
    <row r="23" spans="1:25" ht="21.75" customHeight="1">
      <c r="A23" s="212">
        <v>9</v>
      </c>
      <c r="B23" s="222"/>
      <c r="C23" s="223"/>
      <c r="D23" s="224"/>
      <c r="E23" s="223"/>
      <c r="F23" s="223"/>
      <c r="G23" s="216"/>
      <c r="H23" s="225"/>
      <c r="I23" s="218"/>
      <c r="J23" s="219"/>
      <c r="K23" s="218"/>
      <c r="L23" s="218"/>
      <c r="M23" s="220" t="str">
        <f>IF(AND($B$15=EL!$A$24,H23&lt;&gt;0),PAF!H23,IF(H23*G23=0,"",G23*H23))</f>
        <v/>
      </c>
      <c r="N23" s="322"/>
      <c r="O23" s="323"/>
      <c r="P23" s="324"/>
      <c r="Q23" s="231"/>
      <c r="R23" s="221" t="str">
        <f>IFERROR(IF(AND($C23="",$D23="",$G23=""),"",VLOOKUP($I23,FOAPs!A$2:B$10000,2,FALSE)&amp;" &gt;"),"F")</f>
        <v/>
      </c>
      <c r="S23" s="315" t="str">
        <f>IFERROR(IF(AND($C23="",$G23=""),"",VLOOKUP($J23,FOAPs!C$2:D$10000,2,FALSE)&amp;" &gt;"),"O")</f>
        <v/>
      </c>
      <c r="T23" s="315"/>
      <c r="U23" s="221" t="str">
        <f>IFERROR(IF(AND($C23="",$G23=""),"",VLOOKUP($K23,FOAPs!E$2:F$10000,2,FALSE)&amp;" &gt;"),"A")</f>
        <v/>
      </c>
      <c r="V23" s="221" t="str">
        <f>IFERROR(IF(AND($C23="",$D23="",$G23=""),"",VLOOKUP($L23,FOAPs!G$2:H$10000,2,FALSE)),"P")</f>
        <v/>
      </c>
      <c r="W23" s="253" t="str">
        <f>IF(PAF!$B23="","",IF(PAF!$B23=EL!$Y$2,"SPE",IF(PAF!$B23=EL!$Z$2,"SPM",IF(PAF!$B23=EL!$AA$2,"SPLH",IF(PAF!$B23=EL!$K$2,"AT",IF(PAF!$B23=EL!$L$2,"WTO",IF(PAF!$B23=EL!$A$22,"ES",IF(PAF!$B23=EL!$A$4,"FWT",IF(PAF!$B23=EL!$O$2,"hon",IF(PAF!$B23=EL!$P$2,"Inv",IF(PAF!$B23=EL!$P$2,"Inv",IF(PAF!$B23=EL!$Q$2,"MT",IF(PAF!$B23=EL!R$2,"NT",IF(PAF!$B23=EL!$S$2,"OSR",IF(PAF!$B23=EL!$A$10,"PM",IF(PAF!$B23=EL!$U$2,"PW",IF(PAF!$B23=EL!$A$12,"re",IF(PAF!$B23=EL!$W$2,"OT",IF(PAF!$B23=EL!$X$2,"OTSeven","?")))))))))))))))))))</f>
        <v/>
      </c>
      <c r="X23" s="249" t="str">
        <f>IF(B23="","",B23&amp;IF($C$4=EL!$E$5,"Full Time","Part Time"))</f>
        <v/>
      </c>
      <c r="Y23" s="122" t="str">
        <f>IFERROR(VLOOKUP(X23,EL!$C$2:$D$36,2,"False"),"")</f>
        <v/>
      </c>
    </row>
    <row r="24" spans="1:25" ht="21.75" customHeight="1">
      <c r="A24" s="118">
        <v>10</v>
      </c>
      <c r="B24" s="206"/>
      <c r="C24" s="199"/>
      <c r="D24" s="147"/>
      <c r="E24" s="199"/>
      <c r="F24" s="199"/>
      <c r="G24" s="120"/>
      <c r="H24" s="140"/>
      <c r="I24" s="141"/>
      <c r="J24" s="121"/>
      <c r="K24" s="141"/>
      <c r="L24" s="141"/>
      <c r="M24" s="119" t="str">
        <f>IF(AND($B$15=EL!$A$24,H24&lt;&gt;0),PAF!H24,IF(H24*G24=0,"",G24*H24))</f>
        <v/>
      </c>
      <c r="N24" s="319"/>
      <c r="O24" s="320"/>
      <c r="P24" s="321"/>
      <c r="Q24" s="230"/>
      <c r="R24" s="209" t="str">
        <f>IFERROR(IF(AND($C24="",$D24="",$G24=""),"",VLOOKUP($I24,FOAPs!A$2:B$10000,2,FALSE)&amp;" &gt;"),"F")</f>
        <v/>
      </c>
      <c r="S24" s="292" t="str">
        <f>IFERROR(IF(AND($C24="",$G24=""),"",VLOOKUP($J24,FOAPs!C$2:D$10000,2,FALSE)&amp;" &gt;"),"O")</f>
        <v/>
      </c>
      <c r="T24" s="292"/>
      <c r="U24" s="209" t="str">
        <f>IFERROR(IF(AND($C24="",$G24=""),"",VLOOKUP($K24,FOAPs!E$2:F$10000,2,FALSE)&amp;" &gt;"),"A")</f>
        <v/>
      </c>
      <c r="V24" s="209" t="str">
        <f>IFERROR(IF(AND($C24="",$D24="",$G24=""),"",VLOOKUP($L24,FOAPs!G$2:H$10000,2,FALSE)),"P")</f>
        <v/>
      </c>
      <c r="W24" s="253" t="str">
        <f>IF(PAF!$B24="","",IF(PAF!$B24=EL!$Y$2,"SPE",IF(PAF!$B24=EL!$Z$2,"SPM",IF(PAF!$B24=EL!$AA$2,"SPLH",IF(PAF!$B24=EL!$K$2,"AT",IF(PAF!$B24=EL!$L$2,"WTO",IF(PAF!$B24=EL!$A$22,"ES",IF(PAF!$B24=EL!$A$4,"FWT",IF(PAF!$B24=EL!$O$2,"hon",IF(PAF!$B24=EL!$P$2,"Inv",IF(PAF!$B24=EL!$P$2,"Inv",IF(PAF!$B24=EL!$Q$2,"MT",IF(PAF!$B24=EL!R$2,"NT",IF(PAF!$B24=EL!$S$2,"OSR",IF(PAF!$B24=EL!$A$10,"PM",IF(PAF!$B24=EL!$U$2,"PW",IF(PAF!$B24=EL!$A$12,"re",IF(PAF!$B24=EL!$W$2,"OT",IF(PAF!$B24=EL!$X$2,"OTSeven","?")))))))))))))))))))</f>
        <v/>
      </c>
      <c r="X24" s="249" t="str">
        <f>IF(B24="","",B24&amp;IF($C$4=EL!$E$5,"Full Time","Part Time"))</f>
        <v/>
      </c>
      <c r="Y24" s="122" t="str">
        <f>IFERROR(VLOOKUP(X24,EL!$C$2:$D$36,2,"False"),"")</f>
        <v/>
      </c>
    </row>
    <row r="25" spans="1:25" ht="21.75" customHeight="1">
      <c r="A25" s="212" t="str">
        <f>IFERROR(IF(AND(B25="",C25="",D25="",E25="",F25="",G25="",H25=""),"",A24+1),"")</f>
        <v/>
      </c>
      <c r="B25" s="222"/>
      <c r="C25" s="223"/>
      <c r="D25" s="224"/>
      <c r="E25" s="223"/>
      <c r="F25" s="223"/>
      <c r="G25" s="216"/>
      <c r="H25" s="225"/>
      <c r="I25" s="218"/>
      <c r="J25" s="219"/>
      <c r="K25" s="218"/>
      <c r="L25" s="218"/>
      <c r="M25" s="119">
        <f>IF(AND(G25="",C25="",H25=""),SUM($M$15:$M24),IF(G25*H25=0,"",G25*H25))</f>
        <v>0</v>
      </c>
      <c r="N25" s="322"/>
      <c r="O25" s="323"/>
      <c r="P25" s="324"/>
      <c r="Q25" s="231"/>
      <c r="R25" s="221" t="str">
        <f>IFERROR(IF(AND($C25="",$D25="",$G25=""),"",VLOOKUP($I25,FOAPs!A$2:B$10000,2,FALSE)&amp;" &gt;"),"F")</f>
        <v/>
      </c>
      <c r="S25" s="315" t="str">
        <f>IFERROR(IF(AND($C25="",$G25=""),"",VLOOKUP($J25,FOAPs!C$2:D$10000,2,FALSE)&amp;" &gt;"),"O")</f>
        <v/>
      </c>
      <c r="T25" s="315"/>
      <c r="U25" s="221" t="str">
        <f>IFERROR(IF(AND($C25="",$G25=""),"",VLOOKUP($K25,FOAPs!E$2:F$10000,2,FALSE)&amp;" &gt;"),"A")</f>
        <v/>
      </c>
      <c r="V25" s="221" t="str">
        <f>IFERROR(IF(AND($C25="",$D25="",$G25=""),"",VLOOKUP($L25,FOAPs!G$2:H$10000,2,FALSE)),"P")</f>
        <v/>
      </c>
      <c r="W25" s="253" t="str">
        <f>IF(PAF!$B25="","",IF(PAF!$B25=EL!$Y$2,"SPE",IF(PAF!$B25=EL!$Z$2,"SPM",IF(PAF!$B25=EL!$AA$2,"SPLH",IF(PAF!$B25=EL!$K$2,"AT",IF(PAF!$B25=EL!$L$2,"WTO",IF(PAF!$B25=EL!$A$22,"ES",IF(PAF!$B25=EL!$A$4,"FWT",IF(PAF!$B25=EL!$O$2,"hon",IF(PAF!$B25=EL!$P$2,"Inv",IF(PAF!$B25=EL!$P$2,"Inv",IF(PAF!$B25=EL!$Q$2,"MT",IF(PAF!$B25=EL!R$2,"NT",IF(PAF!$B25=EL!$S$2,"OSR",IF(PAF!$B25=EL!$A$10,"PM",IF(PAF!$B25=EL!$U$2,"PW",IF(PAF!$B25=EL!$A$12,"re",IF(PAF!$B25=EL!$W$2,"OT",IF(PAF!$B25=EL!$X$2,"OTSeven","?")))))))))))))))))))</f>
        <v/>
      </c>
      <c r="X25" s="249" t="str">
        <f>IF(B25="","",B25&amp;IF($C$4=EL!$E$5,"Full Time","Part Time"))</f>
        <v/>
      </c>
      <c r="Y25" s="122" t="str">
        <f>IFERROR(VLOOKUP(X25,EL!$C$2:$D$36,2,"False"),"")</f>
        <v/>
      </c>
    </row>
    <row r="26" spans="1:25" ht="21.75" customHeight="1">
      <c r="A26" s="118" t="str">
        <f t="shared" ref="A26:A89" si="2">IFERROR(IF(AND(B26="",C26="",D26="",E26="",F26="",G26="",H26=""),"",A25+1),"")</f>
        <v/>
      </c>
      <c r="B26" s="206"/>
      <c r="C26" s="199"/>
      <c r="D26" s="147"/>
      <c r="E26" s="199"/>
      <c r="F26" s="199"/>
      <c r="G26" s="120"/>
      <c r="H26" s="140"/>
      <c r="I26" s="141"/>
      <c r="J26" s="121"/>
      <c r="K26" s="141"/>
      <c r="L26" s="141"/>
      <c r="M26" s="119">
        <f>IF(AND(G26="",C26="",H26=""),SUM($M$15:$M25),IF(G26*H26=0,"",G26*H26))</f>
        <v>0</v>
      </c>
      <c r="N26" s="319"/>
      <c r="O26" s="320"/>
      <c r="P26" s="321"/>
      <c r="Q26" s="230"/>
      <c r="R26" s="209" t="str">
        <f>IFERROR(IF(AND($C26="",$D26="",$G26=""),"",VLOOKUP($I26,FOAPs!A$2:B$10000,2,FALSE)&amp;" &gt;"),"F")</f>
        <v/>
      </c>
      <c r="S26" s="292" t="str">
        <f>IFERROR(IF(AND($C26="",$G26=""),"",VLOOKUP($J26,FOAPs!C$2:D$10000,2,FALSE)&amp;" &gt;"),"O")</f>
        <v/>
      </c>
      <c r="T26" s="292"/>
      <c r="U26" s="209" t="str">
        <f>IFERROR(IF(AND($C26="",$G26=""),"",VLOOKUP($K26,FOAPs!E$2:F$10000,2,FALSE)&amp;" &gt;"),"A")</f>
        <v/>
      </c>
      <c r="V26" s="209" t="str">
        <f>IFERROR(IF(AND($C26="",$D26="",$G26=""),"",VLOOKUP($L26,FOAPs!G$2:H$10000,2,FALSE)),"P")</f>
        <v/>
      </c>
      <c r="W26" s="253" t="str">
        <f>IF(PAF!$B26="","",IF(PAF!$B26=EL!$Y$2,"SPE",IF(PAF!$B26=EL!$Z$2,"SPM",IF(PAF!$B26=EL!$AA$2,"SPLH",IF(PAF!$B26=EL!$K$2,"AT",IF(PAF!$B26=EL!$L$2,"WTO",IF(PAF!$B26=EL!$A$22,"ES",IF(PAF!$B26=EL!$A$4,"FWT",IF(PAF!$B26=EL!$O$2,"hon",IF(PAF!$B26=EL!$P$2,"Inv",IF(PAF!$B26=EL!$P$2,"Inv",IF(PAF!$B26=EL!$Q$2,"MT",IF(PAF!$B26=EL!R$2,"NT",IF(PAF!$B26=EL!$S$2,"OSR",IF(PAF!$B26=EL!$A$10,"PM",IF(PAF!$B26=EL!$U$2,"PW",IF(PAF!$B26=EL!$A$12,"re",IF(PAF!$B26=EL!$W$2,"OT",IF(PAF!$B26=EL!$X$2,"OTSeven","?")))))))))))))))))))</f>
        <v/>
      </c>
      <c r="X26" s="249" t="str">
        <f>IF(B26="","",B26&amp;IF($C$4=EL!$E$5,"Full Time","Part Time"))</f>
        <v/>
      </c>
      <c r="Y26" s="122" t="str">
        <f>IFERROR(VLOOKUP(X26,EL!$C$2:$D$36,2,"False"),"")</f>
        <v/>
      </c>
    </row>
    <row r="27" spans="1:25" ht="21.75" customHeight="1">
      <c r="A27" s="118" t="str">
        <f t="shared" si="2"/>
        <v/>
      </c>
      <c r="B27" s="206"/>
      <c r="C27" s="199"/>
      <c r="D27" s="147"/>
      <c r="E27" s="199"/>
      <c r="F27" s="199"/>
      <c r="G27" s="120"/>
      <c r="H27" s="140"/>
      <c r="I27" s="141"/>
      <c r="J27" s="121"/>
      <c r="K27" s="141"/>
      <c r="L27" s="141"/>
      <c r="M27" s="119">
        <f>IF(AND(G27="",C27="",H27=""),SUM($M$15:$M26),IF(G27*H27=0,"",G27*H27))</f>
        <v>0</v>
      </c>
      <c r="N27" s="322"/>
      <c r="O27" s="323"/>
      <c r="P27" s="324"/>
      <c r="Q27" s="230"/>
      <c r="R27" s="209" t="str">
        <f>IFERROR(IF(AND($C27="",$D27="",$G27=""),"",VLOOKUP($I27,FOAPs!A$2:B$10000,2,FALSE)&amp;" &gt;"),"F")</f>
        <v/>
      </c>
      <c r="S27" s="292" t="str">
        <f>IFERROR(IF(AND($C27="",$G27=""),"",VLOOKUP($J27,FOAPs!C$2:D$10000,2,FALSE)&amp;" &gt;"),"O")</f>
        <v/>
      </c>
      <c r="T27" s="292"/>
      <c r="U27" s="209" t="str">
        <f>IFERROR(IF(AND($C27="",$G27=""),"",VLOOKUP($K27,FOAPs!E$2:F$10000,2,FALSE)&amp;" &gt;"),"A")</f>
        <v/>
      </c>
      <c r="V27" s="209" t="str">
        <f>IFERROR(IF(AND($C27="",$D27="",$G27=""),"",VLOOKUP($L27,FOAPs!G$2:H$10000,2,FALSE)),"P")</f>
        <v/>
      </c>
      <c r="W27" s="253" t="str">
        <f>IF(PAF!$B27="","",IF(PAF!$B27=EL!$Y$2,"SPE",IF(PAF!$B27=EL!$Z$2,"SPM",IF(PAF!$B27=EL!$AA$2,"SPLH",IF(PAF!$B27=EL!$K$2,"AT",IF(PAF!$B27=EL!$L$2,"WTO",IF(PAF!$B27=EL!$A$22,"ES",IF(PAF!$B27=EL!$A$4,"FWT",IF(PAF!$B27=EL!$O$2,"hon",IF(PAF!$B27=EL!$P$2,"Inv",IF(PAF!$B27=EL!$P$2,"Inv",IF(PAF!$B27=EL!$Q$2,"MT",IF(PAF!$B27=EL!R$2,"NT",IF(PAF!$B27=EL!$S$2,"OSR",IF(PAF!$B27=EL!$A$10,"PM",IF(PAF!$B27=EL!$U$2,"PW",IF(PAF!$B27=EL!$A$12,"re",IF(PAF!$B27=EL!$W$2,"OT",IF(PAF!$B27=EL!$X$2,"OTSeven","?")))))))))))))))))))</f>
        <v/>
      </c>
      <c r="X27" s="249" t="str">
        <f>IF(B27="","",B27&amp;IF($C$4=EL!$E$5,"Full Time","Part Time"))</f>
        <v/>
      </c>
      <c r="Y27" s="122" t="str">
        <f>IFERROR(VLOOKUP(X27,EL!$C$2:$D$36,2,"False"),"")</f>
        <v/>
      </c>
    </row>
    <row r="28" spans="1:25" ht="21.75" customHeight="1">
      <c r="A28" s="118" t="str">
        <f t="shared" si="2"/>
        <v/>
      </c>
      <c r="B28" s="206"/>
      <c r="C28" s="199"/>
      <c r="D28" s="147"/>
      <c r="E28" s="199"/>
      <c r="F28" s="199"/>
      <c r="G28" s="120"/>
      <c r="H28" s="140"/>
      <c r="I28" s="141"/>
      <c r="J28" s="121"/>
      <c r="K28" s="141"/>
      <c r="L28" s="141"/>
      <c r="M28" s="119">
        <f>IF(AND(G28="",C28="",H28=""),SUM($M$15:$M27),IF(G28*H28=0,"",G28*H28))</f>
        <v>0</v>
      </c>
      <c r="N28" s="319"/>
      <c r="O28" s="320"/>
      <c r="P28" s="321"/>
      <c r="Q28" s="230"/>
      <c r="R28" s="209" t="str">
        <f>IFERROR(IF(AND($C28="",$D28="",$G28=""),"",VLOOKUP($I28,FOAPs!A$2:B$10000,2,FALSE)&amp;" &gt;"),"F")</f>
        <v/>
      </c>
      <c r="S28" s="292" t="str">
        <f>IFERROR(IF(AND($C28="",$G28=""),"",VLOOKUP($J28,FOAPs!C$2:D$10000,2,FALSE)&amp;" &gt;"),"O")</f>
        <v/>
      </c>
      <c r="T28" s="292"/>
      <c r="U28" s="209" t="str">
        <f>IFERROR(IF(AND($C28="",$G28=""),"",VLOOKUP($K28,FOAPs!E$2:F$10000,2,FALSE)&amp;" &gt;"),"A")</f>
        <v/>
      </c>
      <c r="V28" s="209" t="str">
        <f>IFERROR(IF(AND($C28="",$D28="",$G28=""),"",VLOOKUP($L28,FOAPs!G$2:H$10000,2,FALSE)),"P")</f>
        <v/>
      </c>
      <c r="W28" s="253" t="str">
        <f>IF(PAF!$B28="","",IF(PAF!$B28=EL!$Y$2,"SPE",IF(PAF!$B28=EL!$Z$2,"SPM",IF(PAF!$B28=EL!$AA$2,"SPLH",IF(PAF!$B28=EL!$K$2,"AT",IF(PAF!$B28=EL!$L$2,"WTO",IF(PAF!$B28=EL!$A$22,"ES",IF(PAF!$B28=EL!$A$4,"FWT",IF(PAF!$B28=EL!$O$2,"hon",IF(PAF!$B28=EL!$P$2,"Inv",IF(PAF!$B28=EL!$P$2,"Inv",IF(PAF!$B28=EL!$Q$2,"MT",IF(PAF!$B28=EL!R$2,"NT",IF(PAF!$B28=EL!$S$2,"OSR",IF(PAF!$B28=EL!$A$10,"PM",IF(PAF!$B28=EL!$U$2,"PW",IF(PAF!$B28=EL!$A$12,"re",IF(PAF!$B28=EL!$W$2,"OT",IF(PAF!$B28=EL!$X$2,"OTSeven","?")))))))))))))))))))</f>
        <v/>
      </c>
      <c r="X28" s="249" t="str">
        <f>IF(B28="","",B28&amp;IF($C$4=EL!$E$5,"Full Time","Part Time"))</f>
        <v/>
      </c>
      <c r="Y28" s="122" t="str">
        <f>IFERROR(VLOOKUP(X28,EL!$C$2:$D$36,2,"False"),"")</f>
        <v/>
      </c>
    </row>
    <row r="29" spans="1:25" ht="21.75" customHeight="1">
      <c r="A29" s="118" t="str">
        <f t="shared" si="2"/>
        <v/>
      </c>
      <c r="B29" s="206"/>
      <c r="C29" s="199"/>
      <c r="D29" s="147"/>
      <c r="E29" s="199"/>
      <c r="F29" s="199"/>
      <c r="G29" s="120"/>
      <c r="H29" s="140"/>
      <c r="I29" s="141"/>
      <c r="J29" s="121"/>
      <c r="K29" s="141"/>
      <c r="L29" s="141"/>
      <c r="M29" s="119">
        <f>IF(AND(G29="",C29="",H29=""),SUM($M$15:$M28),IF(G29*H29=0,"",G29*H29))</f>
        <v>0</v>
      </c>
      <c r="N29" s="322"/>
      <c r="O29" s="323"/>
      <c r="P29" s="324"/>
      <c r="Q29" s="230"/>
      <c r="R29" s="209" t="str">
        <f>IFERROR(IF(AND($C29="",$D29="",$G29=""),"",VLOOKUP($I29,FOAPs!A$2:B$10000,2,FALSE)&amp;" &gt;"),"F")</f>
        <v/>
      </c>
      <c r="S29" s="292" t="str">
        <f>IFERROR(IF(AND($C29="",$G29=""),"",VLOOKUP($J29,FOAPs!C$2:D$10000,2,FALSE)&amp;" &gt;"),"O")</f>
        <v/>
      </c>
      <c r="T29" s="292"/>
      <c r="U29" s="209" t="str">
        <f>IFERROR(IF(AND($C29="",$G29=""),"",VLOOKUP($K29,FOAPs!E$2:F$10000,2,FALSE)&amp;" &gt;"),"A")</f>
        <v/>
      </c>
      <c r="V29" s="209" t="str">
        <f>IFERROR(IF(AND($C29="",$D29="",$G29=""),"",VLOOKUP($L29,FOAPs!G$2:H$10000,2,FALSE)),"P")</f>
        <v/>
      </c>
      <c r="W29" s="253" t="str">
        <f>IF(PAF!$B29="","",IF(PAF!$B29=EL!$Y$2,"SPE",IF(PAF!$B29=EL!$Z$2,"SPM",IF(PAF!$B29=EL!$AA$2,"SPLH",IF(PAF!$B29=EL!$K$2,"AT",IF(PAF!$B29=EL!$L$2,"WTO",IF(PAF!$B29=EL!$A$22,"ES",IF(PAF!$B29=EL!$A$4,"FWT",IF(PAF!$B29=EL!$O$2,"hon",IF(PAF!$B29=EL!$P$2,"Inv",IF(PAF!$B29=EL!$P$2,"Inv",IF(PAF!$B29=EL!$Q$2,"MT",IF(PAF!$B29=EL!R$2,"NT",IF(PAF!$B29=EL!$S$2,"OSR",IF(PAF!$B29=EL!$A$10,"PM",IF(PAF!$B29=EL!$U$2,"PW",IF(PAF!$B29=EL!$A$12,"re",IF(PAF!$B29=EL!$W$2,"OT",IF(PAF!$B29=EL!$X$2,"OTSeven","?")))))))))))))))))))</f>
        <v/>
      </c>
      <c r="X29" s="249" t="str">
        <f>IF(B29="","",B29&amp;IF($C$4=EL!$E$5,"Full Time","Part Time"))</f>
        <v/>
      </c>
      <c r="Y29" s="122" t="str">
        <f>IFERROR(VLOOKUP(X29,EL!$C$2:$D$36,2,"False"),"")</f>
        <v/>
      </c>
    </row>
    <row r="30" spans="1:25" ht="21.75" customHeight="1">
      <c r="A30" s="118" t="str">
        <f t="shared" si="2"/>
        <v/>
      </c>
      <c r="B30" s="206"/>
      <c r="C30" s="199"/>
      <c r="D30" s="147"/>
      <c r="E30" s="199"/>
      <c r="F30" s="199"/>
      <c r="G30" s="120"/>
      <c r="H30" s="140"/>
      <c r="I30" s="141"/>
      <c r="J30" s="121"/>
      <c r="K30" s="141"/>
      <c r="L30" s="141"/>
      <c r="M30" s="119">
        <f>IF(AND(G30="",C30="",H30=""),SUM($M$15:$M29),IF(G30*H30=0,"",G30*H30))</f>
        <v>0</v>
      </c>
      <c r="N30" s="319"/>
      <c r="O30" s="320"/>
      <c r="P30" s="321"/>
      <c r="Q30" s="230"/>
      <c r="R30" s="209" t="str">
        <f>IFERROR(IF(AND($C30="",$D30="",$G30=""),"",VLOOKUP($I30,FOAPs!A$2:B$10000,2,FALSE)&amp;" &gt;"),"F")</f>
        <v/>
      </c>
      <c r="S30" s="292" t="str">
        <f>IFERROR(IF(AND($C30="",$G30=""),"",VLOOKUP($J30,FOAPs!C$2:D$10000,2,FALSE)&amp;" &gt;"),"O")</f>
        <v/>
      </c>
      <c r="T30" s="292"/>
      <c r="U30" s="209" t="str">
        <f>IFERROR(IF(AND($C30="",$G30=""),"",VLOOKUP($K30,FOAPs!E$2:F$10000,2,FALSE)&amp;" &gt;"),"A")</f>
        <v/>
      </c>
      <c r="V30" s="209" t="str">
        <f>IFERROR(IF(AND($C30="",$D30="",$G30=""),"",VLOOKUP($L30,FOAPs!G$2:H$10000,2,FALSE)),"P")</f>
        <v/>
      </c>
      <c r="W30" s="253" t="str">
        <f>IF(PAF!$B30="","",IF(PAF!$B30=EL!$Y$2,"SPE",IF(PAF!$B30=EL!$Z$2,"SPM",IF(PAF!$B30=EL!$AA$2,"SPLH",IF(PAF!$B30=EL!$K$2,"AT",IF(PAF!$B30=EL!$L$2,"WTO",IF(PAF!$B30=EL!$A$22,"ES",IF(PAF!$B30=EL!$A$4,"FWT",IF(PAF!$B30=EL!$O$2,"hon",IF(PAF!$B30=EL!$P$2,"Inv",IF(PAF!$B30=EL!$P$2,"Inv",IF(PAF!$B30=EL!$Q$2,"MT",IF(PAF!$B30=EL!R$2,"NT",IF(PAF!$B30=EL!$S$2,"OSR",IF(PAF!$B30=EL!$A$10,"PM",IF(PAF!$B30=EL!$U$2,"PW",IF(PAF!$B30=EL!$A$12,"re",IF(PAF!$B30=EL!$W$2,"OT",IF(PAF!$B30=EL!$X$2,"OTSeven","?")))))))))))))))))))</f>
        <v/>
      </c>
      <c r="X30" s="249" t="str">
        <f>IF(B30="","",B30&amp;IF($C$4=EL!$E$5,"Full Time","Part Time"))</f>
        <v/>
      </c>
      <c r="Y30" s="122" t="str">
        <f>IFERROR(VLOOKUP(X30,EL!$C$2:$D$36,2,"False"),"")</f>
        <v/>
      </c>
    </row>
    <row r="31" spans="1:25" ht="21.75" customHeight="1">
      <c r="A31" s="118" t="str">
        <f t="shared" si="2"/>
        <v/>
      </c>
      <c r="B31" s="206"/>
      <c r="C31" s="199"/>
      <c r="D31" s="147"/>
      <c r="E31" s="199"/>
      <c r="F31" s="199"/>
      <c r="G31" s="120"/>
      <c r="H31" s="140"/>
      <c r="I31" s="141"/>
      <c r="J31" s="121"/>
      <c r="K31" s="141"/>
      <c r="L31" s="141"/>
      <c r="M31" s="119">
        <f>IF(AND(G31="",C31="",H31=""),SUM($M$15:$M30),IF(G31*H31=0,"",G31*H31))</f>
        <v>0</v>
      </c>
      <c r="N31" s="322"/>
      <c r="O31" s="323"/>
      <c r="P31" s="324"/>
      <c r="Q31" s="230"/>
      <c r="R31" s="209" t="str">
        <f>IFERROR(IF(AND($C31="",$D31="",$G31=""),"",VLOOKUP($I31,FOAPs!A$2:B$10000,2,FALSE)&amp;" &gt;"),"F")</f>
        <v/>
      </c>
      <c r="S31" s="292" t="str">
        <f>IFERROR(IF(AND($C31="",$G31=""),"",VLOOKUP($J31,FOAPs!C$2:D$10000,2,FALSE)&amp;" &gt;"),"O")</f>
        <v/>
      </c>
      <c r="T31" s="292"/>
      <c r="U31" s="209" t="str">
        <f>IFERROR(IF(AND($C31="",$G31=""),"",VLOOKUP($K31,FOAPs!E$2:F$10000,2,FALSE)&amp;" &gt;"),"A")</f>
        <v/>
      </c>
      <c r="V31" s="209" t="str">
        <f>IFERROR(IF(AND($C31="",$D31="",$G31=""),"",VLOOKUP($L31,FOAPs!G$2:H$10000,2,FALSE)),"P")</f>
        <v/>
      </c>
      <c r="W31" s="253" t="str">
        <f>IF(PAF!$B31="","",IF(PAF!$B31=EL!$Y$2,"SPE",IF(PAF!$B31=EL!$Z$2,"SPM",IF(PAF!$B31=EL!$AA$2,"SPLH",IF(PAF!$B31=EL!$K$2,"AT",IF(PAF!$B31=EL!$L$2,"WTO",IF(PAF!$B31=EL!$A$22,"ES",IF(PAF!$B31=EL!$A$4,"FWT",IF(PAF!$B31=EL!$O$2,"hon",IF(PAF!$B31=EL!$P$2,"Inv",IF(PAF!$B31=EL!$P$2,"Inv",IF(PAF!$B31=EL!$Q$2,"MT",IF(PAF!$B31=EL!R$2,"NT",IF(PAF!$B31=EL!$S$2,"OSR",IF(PAF!$B31=EL!$A$10,"PM",IF(PAF!$B31=EL!$U$2,"PW",IF(PAF!$B31=EL!$A$12,"re",IF(PAF!$B31=EL!$W$2,"OT",IF(PAF!$B31=EL!$X$2,"OTSeven","?")))))))))))))))))))</f>
        <v/>
      </c>
      <c r="X31" s="249" t="str">
        <f>IF(B31="","",B31&amp;IF($C$4=EL!$E$5,"Full Time","Part Time"))</f>
        <v/>
      </c>
      <c r="Y31" s="122" t="str">
        <f>IFERROR(VLOOKUP(X31,EL!$C$2:$D$36,2,"False"),"")</f>
        <v/>
      </c>
    </row>
    <row r="32" spans="1:25" ht="21.75" customHeight="1">
      <c r="A32" s="118" t="str">
        <f t="shared" si="2"/>
        <v/>
      </c>
      <c r="B32" s="206"/>
      <c r="C32" s="199"/>
      <c r="D32" s="147"/>
      <c r="E32" s="199"/>
      <c r="F32" s="199"/>
      <c r="G32" s="120"/>
      <c r="H32" s="140"/>
      <c r="I32" s="141"/>
      <c r="J32" s="121"/>
      <c r="K32" s="141"/>
      <c r="L32" s="141"/>
      <c r="M32" s="119">
        <f>IF(AND(G32="",C32="",H32=""),SUM($M$15:$M31),IF(G32*H32=0,"",G32*H32))</f>
        <v>0</v>
      </c>
      <c r="N32" s="319"/>
      <c r="O32" s="320"/>
      <c r="P32" s="321"/>
      <c r="Q32" s="230"/>
      <c r="R32" s="209" t="str">
        <f>IFERROR(IF(AND($C32="",$D32="",$G32=""),"",VLOOKUP($I32,FOAPs!A$2:B$10000,2,FALSE)&amp;" &gt;"),"F")</f>
        <v/>
      </c>
      <c r="S32" s="292" t="str">
        <f>IFERROR(IF(AND($C32="",$G32=""),"",VLOOKUP($J32,FOAPs!C$2:D$10000,2,FALSE)&amp;" &gt;"),"O")</f>
        <v/>
      </c>
      <c r="T32" s="292"/>
      <c r="U32" s="209" t="str">
        <f>IFERROR(IF(AND($C32="",$G32=""),"",VLOOKUP($K32,FOAPs!E$2:F$10000,2,FALSE)&amp;" &gt;"),"A")</f>
        <v/>
      </c>
      <c r="V32" s="209" t="str">
        <f>IFERROR(IF(AND($C32="",$D32="",$G32=""),"",VLOOKUP($L32,FOAPs!G$2:H$10000,2,FALSE)),"P")</f>
        <v/>
      </c>
      <c r="W32" s="253" t="str">
        <f>IF(PAF!$B32="","",IF(PAF!$B32=EL!$Y$2,"SPE",IF(PAF!$B32=EL!$Z$2,"SPM",IF(PAF!$B32=EL!$AA$2,"SPLH",IF(PAF!$B32=EL!$K$2,"AT",IF(PAF!$B32=EL!$L$2,"WTO",IF(PAF!$B32=EL!$A$22,"ES",IF(PAF!$B32=EL!$A$4,"FWT",IF(PAF!$B32=EL!$O$2,"hon",IF(PAF!$B32=EL!$P$2,"Inv",IF(PAF!$B32=EL!$P$2,"Inv",IF(PAF!$B32=EL!$Q$2,"MT",IF(PAF!$B32=EL!R$2,"NT",IF(PAF!$B32=EL!$S$2,"OSR",IF(PAF!$B32=EL!$A$10,"PM",IF(PAF!$B32=EL!$U$2,"PW",IF(PAF!$B32=EL!$A$12,"re",IF(PAF!$B32=EL!$W$2,"OT",IF(PAF!$B32=EL!$X$2,"OTSeven","?")))))))))))))))))))</f>
        <v/>
      </c>
      <c r="X32" s="249" t="str">
        <f>IF(B32="","",B32&amp;IF($C$4=EL!$E$5,"Full Time","Part Time"))</f>
        <v/>
      </c>
      <c r="Y32" s="122" t="str">
        <f>IFERROR(VLOOKUP(X32,EL!$C$2:$D$36,2,"False"),"")</f>
        <v/>
      </c>
    </row>
    <row r="33" spans="1:25" ht="21.75" customHeight="1">
      <c r="A33" s="118" t="str">
        <f t="shared" si="2"/>
        <v/>
      </c>
      <c r="B33" s="206"/>
      <c r="C33" s="199"/>
      <c r="D33" s="147"/>
      <c r="E33" s="199"/>
      <c r="F33" s="199"/>
      <c r="G33" s="120"/>
      <c r="H33" s="140"/>
      <c r="I33" s="141"/>
      <c r="J33" s="121"/>
      <c r="K33" s="141"/>
      <c r="L33" s="141"/>
      <c r="M33" s="119">
        <f>IF(AND(G33="",C33="",H33=""),SUM($M$15:$M32),IF(G33*H33=0,"",G33*H33))</f>
        <v>0</v>
      </c>
      <c r="N33" s="322"/>
      <c r="O33" s="323"/>
      <c r="P33" s="324"/>
      <c r="Q33" s="230"/>
      <c r="R33" s="209" t="str">
        <f>IFERROR(IF(AND($C33="",$D33="",$G33=""),"",VLOOKUP($I33,FOAPs!A$2:B$10000,2,FALSE)&amp;" &gt;"),"F")</f>
        <v/>
      </c>
      <c r="S33" s="292" t="str">
        <f>IFERROR(IF(AND($C33="",$G33=""),"",VLOOKUP($J33,FOAPs!C$2:D$10000,2,FALSE)&amp;" &gt;"),"O")</f>
        <v/>
      </c>
      <c r="T33" s="292"/>
      <c r="U33" s="209" t="str">
        <f>IFERROR(IF(AND($C33="",$G33=""),"",VLOOKUP($K33,FOAPs!E$2:F$10000,2,FALSE)&amp;" &gt;"),"A")</f>
        <v/>
      </c>
      <c r="V33" s="209" t="str">
        <f>IFERROR(IF(AND($C33="",$D33="",$G33=""),"",VLOOKUP($L33,FOAPs!G$2:H$10000,2,FALSE)),"P")</f>
        <v/>
      </c>
      <c r="W33" s="253" t="str">
        <f>IF(PAF!$B33="","",IF(PAF!$B33=EL!$Y$2,"SPE",IF(PAF!$B33=EL!$Z$2,"SPM",IF(PAF!$B33=EL!$AA$2,"SPLH",IF(PAF!$B33=EL!$K$2,"AT",IF(PAF!$B33=EL!$L$2,"WTO",IF(PAF!$B33=EL!$A$22,"ES",IF(PAF!$B33=EL!$A$4,"FWT",IF(PAF!$B33=EL!$O$2,"hon",IF(PAF!$B33=EL!$P$2,"Inv",IF(PAF!$B33=EL!$P$2,"Inv",IF(PAF!$B33=EL!$Q$2,"MT",IF(PAF!$B33=EL!R$2,"NT",IF(PAF!$B33=EL!$S$2,"OSR",IF(PAF!$B33=EL!$A$10,"PM",IF(PAF!$B33=EL!$U$2,"PW",IF(PAF!$B33=EL!$A$12,"re",IF(PAF!$B33=EL!$W$2,"OT",IF(PAF!$B33=EL!$X$2,"OTSeven","?")))))))))))))))))))</f>
        <v/>
      </c>
      <c r="X33" s="249" t="str">
        <f>IF(B33="","",B33&amp;IF($C$4=EL!$E$5,"Full Time","Part Time"))</f>
        <v/>
      </c>
      <c r="Y33" s="122" t="str">
        <f>IFERROR(VLOOKUP(X33,EL!$C$2:$D$36,2,"False"),"")</f>
        <v/>
      </c>
    </row>
    <row r="34" spans="1:25" ht="21.75" customHeight="1">
      <c r="A34" s="118" t="str">
        <f t="shared" si="2"/>
        <v/>
      </c>
      <c r="B34" s="206"/>
      <c r="C34" s="199"/>
      <c r="D34" s="147"/>
      <c r="E34" s="199"/>
      <c r="F34" s="199"/>
      <c r="G34" s="120"/>
      <c r="H34" s="140"/>
      <c r="I34" s="141"/>
      <c r="J34" s="121"/>
      <c r="K34" s="141"/>
      <c r="L34" s="141"/>
      <c r="M34" s="119">
        <f>IF(AND(G34="",C34="",H34=""),SUM($M$15:$M33),IF(G34*H34=0,"",G34*H34))</f>
        <v>0</v>
      </c>
      <c r="N34" s="319"/>
      <c r="O34" s="320"/>
      <c r="P34" s="321"/>
      <c r="Q34" s="230"/>
      <c r="R34" s="209" t="str">
        <f>IFERROR(IF(AND($C34="",$D34="",$G34=""),"",VLOOKUP($I34,FOAPs!A$2:B$10000,2,FALSE)&amp;" &gt;"),"F")</f>
        <v/>
      </c>
      <c r="S34" s="292" t="str">
        <f>IFERROR(IF(AND($C34="",$G34=""),"",VLOOKUP($J34,FOAPs!C$2:D$10000,2,FALSE)&amp;" &gt;"),"O")</f>
        <v/>
      </c>
      <c r="T34" s="292"/>
      <c r="U34" s="209" t="str">
        <f>IFERROR(IF(AND($C34="",$G34=""),"",VLOOKUP($K34,FOAPs!E$2:F$10000,2,FALSE)&amp;" &gt;"),"A")</f>
        <v/>
      </c>
      <c r="V34" s="209" t="str">
        <f>IFERROR(IF(AND($C34="",$D34="",$G34=""),"",VLOOKUP($L34,FOAPs!G$2:H$10000,2,FALSE)),"P")</f>
        <v/>
      </c>
      <c r="W34" s="253" t="str">
        <f>IF(PAF!$B34="","",IF(PAF!$B34=EL!$Y$2,"SPE",IF(PAF!$B34=EL!$Z$2,"SPM",IF(PAF!$B34=EL!$AA$2,"SPLH",IF(PAF!$B34=EL!$K$2,"AT",IF(PAF!$B34=EL!$L$2,"WTO",IF(PAF!$B34=EL!$A$22,"ES",IF(PAF!$B34=EL!$A$4,"FWT",IF(PAF!$B34=EL!$O$2,"hon",IF(PAF!$B34=EL!$P$2,"Inv",IF(PAF!$B34=EL!$P$2,"Inv",IF(PAF!$B34=EL!$Q$2,"MT",IF(PAF!$B34=EL!R$2,"NT",IF(PAF!$B34=EL!$S$2,"OSR",IF(PAF!$B34=EL!$A$10,"PM",IF(PAF!$B34=EL!$U$2,"PW",IF(PAF!$B34=EL!$A$12,"re",IF(PAF!$B34=EL!$W$2,"OT",IF(PAF!$B34=EL!$X$2,"OTSeven","?")))))))))))))))))))</f>
        <v/>
      </c>
      <c r="X34" s="249" t="str">
        <f>IF(B34="","",B34&amp;IF($C$4=EL!$E$5,"Full Time","Part Time"))</f>
        <v/>
      </c>
      <c r="Y34" s="122" t="str">
        <f>IFERROR(VLOOKUP(X34,EL!$C$2:$D$36,2,"False"),"")</f>
        <v/>
      </c>
    </row>
    <row r="35" spans="1:25" ht="21.75" customHeight="1">
      <c r="A35" s="118" t="str">
        <f t="shared" si="2"/>
        <v/>
      </c>
      <c r="B35" s="206"/>
      <c r="C35" s="199"/>
      <c r="D35" s="147"/>
      <c r="E35" s="199"/>
      <c r="F35" s="199"/>
      <c r="G35" s="120"/>
      <c r="H35" s="140"/>
      <c r="I35" s="141"/>
      <c r="J35" s="121"/>
      <c r="K35" s="141"/>
      <c r="L35" s="141"/>
      <c r="M35" s="119">
        <f>IF(AND(G35="",C35="",H35=""),SUM($M$15:$M34),IF(G35*H35=0,"",G35*H35))</f>
        <v>0</v>
      </c>
      <c r="N35" s="322"/>
      <c r="O35" s="323"/>
      <c r="P35" s="324"/>
      <c r="Q35" s="230"/>
      <c r="R35" s="209" t="str">
        <f>IFERROR(IF(AND($C35="",$D35="",$G35=""),"",VLOOKUP($I35,FOAPs!A$2:B$10000,2,FALSE)&amp;" &gt;"),"F")</f>
        <v/>
      </c>
      <c r="S35" s="292" t="str">
        <f>IFERROR(IF(AND($C35="",$G35=""),"",VLOOKUP($J35,FOAPs!C$2:D$10000,2,FALSE)&amp;" &gt;"),"O")</f>
        <v/>
      </c>
      <c r="T35" s="292"/>
      <c r="U35" s="209" t="str">
        <f>IFERROR(IF(AND($C35="",$G35=""),"",VLOOKUP($K35,FOAPs!E$2:F$10000,2,FALSE)&amp;" &gt;"),"A")</f>
        <v/>
      </c>
      <c r="V35" s="209" t="str">
        <f>IFERROR(IF(AND($C35="",$D35="",$G35=""),"",VLOOKUP($L35,FOAPs!G$2:H$10000,2,FALSE)),"P")</f>
        <v/>
      </c>
      <c r="W35" s="253" t="str">
        <f>IF(PAF!$B35="","",IF(PAF!$B35=EL!$Y$2,"SPE",IF(PAF!$B35=EL!$Z$2,"SPM",IF(PAF!$B35=EL!$AA$2,"SPLH",IF(PAF!$B35=EL!$K$2,"AT",IF(PAF!$B35=EL!$L$2,"WTO",IF(PAF!$B35=EL!$A$22,"ES",IF(PAF!$B35=EL!$A$4,"FWT",IF(PAF!$B35=EL!$O$2,"hon",IF(PAF!$B35=EL!$P$2,"Inv",IF(PAF!$B35=EL!$P$2,"Inv",IF(PAF!$B35=EL!$Q$2,"MT",IF(PAF!$B35=EL!R$2,"NT",IF(PAF!$B35=EL!$S$2,"OSR",IF(PAF!$B35=EL!$A$10,"PM",IF(PAF!$B35=EL!$U$2,"PW",IF(PAF!$B35=EL!$A$12,"re",IF(PAF!$B35=EL!$W$2,"OT",IF(PAF!$B35=EL!$X$2,"OTSeven","?")))))))))))))))))))</f>
        <v/>
      </c>
      <c r="X35" s="249" t="str">
        <f>IF(B35="","",B35&amp;IF($C$4=EL!$E$5,"Full Time","Part Time"))</f>
        <v/>
      </c>
      <c r="Y35" s="122" t="str">
        <f>IFERROR(VLOOKUP(X35,EL!$C$2:$D$36,2,"False"),"")</f>
        <v/>
      </c>
    </row>
    <row r="36" spans="1:25" ht="21.75" customHeight="1">
      <c r="A36" s="118" t="str">
        <f t="shared" si="2"/>
        <v/>
      </c>
      <c r="B36" s="206"/>
      <c r="C36" s="199"/>
      <c r="D36" s="147"/>
      <c r="E36" s="199"/>
      <c r="F36" s="199"/>
      <c r="G36" s="120"/>
      <c r="H36" s="140"/>
      <c r="I36" s="141"/>
      <c r="J36" s="121"/>
      <c r="K36" s="141"/>
      <c r="L36" s="141"/>
      <c r="M36" s="119">
        <f>IF(AND(G36="",C36="",H36=""),SUM($M$15:$M35),IF(G36*H36=0,"",G36*H36))</f>
        <v>0</v>
      </c>
      <c r="N36" s="319"/>
      <c r="O36" s="320"/>
      <c r="P36" s="321"/>
      <c r="Q36" s="230"/>
      <c r="R36" s="209" t="str">
        <f>IFERROR(IF(AND($C36="",$D36="",$G36=""),"",VLOOKUP($I36,FOAPs!A$2:B$10000,2,FALSE)&amp;" &gt;"),"F")</f>
        <v/>
      </c>
      <c r="S36" s="292" t="str">
        <f>IFERROR(IF(AND($C36="",$G36=""),"",VLOOKUP($J36,FOAPs!C$2:D$10000,2,FALSE)&amp;" &gt;"),"O")</f>
        <v/>
      </c>
      <c r="T36" s="292"/>
      <c r="U36" s="209" t="str">
        <f>IFERROR(IF(AND($C36="",$G36=""),"",VLOOKUP($K36,FOAPs!E$2:F$10000,2,FALSE)&amp;" &gt;"),"A")</f>
        <v/>
      </c>
      <c r="V36" s="209" t="str">
        <f>IFERROR(IF(AND($C36="",$D36="",$G36=""),"",VLOOKUP($L36,FOAPs!G$2:H$10000,2,FALSE)),"P")</f>
        <v/>
      </c>
      <c r="W36" s="253" t="str">
        <f>IF(PAF!$B36="","",IF(PAF!$B36=EL!$Y$2,"SPE",IF(PAF!$B36=EL!$Z$2,"SPM",IF(PAF!$B36=EL!$AA$2,"SPLH",IF(PAF!$B36=EL!$K$2,"AT",IF(PAF!$B36=EL!$L$2,"WTO",IF(PAF!$B36=EL!$A$22,"ES",IF(PAF!$B36=EL!$A$4,"FWT",IF(PAF!$B36=EL!$O$2,"hon",IF(PAF!$B36=EL!$P$2,"Inv",IF(PAF!$B36=EL!$P$2,"Inv",IF(PAF!$B36=EL!$Q$2,"MT",IF(PAF!$B36=EL!R$2,"NT",IF(PAF!$B36=EL!$S$2,"OSR",IF(PAF!$B36=EL!$A$10,"PM",IF(PAF!$B36=EL!$U$2,"PW",IF(PAF!$B36=EL!$A$12,"re",IF(PAF!$B36=EL!$W$2,"OT",IF(PAF!$B36=EL!$X$2,"OTSeven","?")))))))))))))))))))</f>
        <v/>
      </c>
      <c r="X36" s="249" t="str">
        <f>IF(B36="","",B36&amp;IF($C$4=EL!$E$5,"Full Time","Part Time"))</f>
        <v/>
      </c>
      <c r="Y36" s="122" t="str">
        <f>IFERROR(VLOOKUP(X36,EL!$C$2:$D$36,2,"False"),"")</f>
        <v/>
      </c>
    </row>
    <row r="37" spans="1:25" ht="21.75" customHeight="1">
      <c r="A37" s="118" t="str">
        <f t="shared" si="2"/>
        <v/>
      </c>
      <c r="B37" s="206"/>
      <c r="C37" s="199"/>
      <c r="D37" s="147"/>
      <c r="E37" s="199"/>
      <c r="F37" s="199"/>
      <c r="G37" s="120"/>
      <c r="H37" s="140"/>
      <c r="I37" s="141"/>
      <c r="J37" s="121"/>
      <c r="K37" s="141"/>
      <c r="L37" s="141"/>
      <c r="M37" s="119">
        <f>IF(AND(G37="",C37="",H37=""),SUM($M$15:$M36),IF(G37*H37=0,"",G37*H37))</f>
        <v>0</v>
      </c>
      <c r="N37" s="322"/>
      <c r="O37" s="323"/>
      <c r="P37" s="324"/>
      <c r="Q37" s="230"/>
      <c r="R37" s="209" t="str">
        <f>IFERROR(IF(AND($C37="",$D37="",$G37=""),"",VLOOKUP($I37,FOAPs!A$2:B$10000,2,FALSE)&amp;" &gt;"),"F")</f>
        <v/>
      </c>
      <c r="S37" s="292" t="str">
        <f>IFERROR(IF(AND($C37="",$G37=""),"",VLOOKUP($J37,FOAPs!C$2:D$10000,2,FALSE)&amp;" &gt;"),"O")</f>
        <v/>
      </c>
      <c r="T37" s="292"/>
      <c r="U37" s="209" t="str">
        <f>IFERROR(IF(AND($C37="",$G37=""),"",VLOOKUP($K37,FOAPs!E$2:F$10000,2,FALSE)&amp;" &gt;"),"A")</f>
        <v/>
      </c>
      <c r="V37" s="209" t="str">
        <f>IFERROR(IF(AND($C37="",$D37="",$G37=""),"",VLOOKUP($L37,FOAPs!G$2:H$10000,2,FALSE)),"P")</f>
        <v/>
      </c>
      <c r="W37" s="253" t="str">
        <f>IF(PAF!$B37="","",IF(PAF!$B37=EL!$Y$2,"SPE",IF(PAF!$B37=EL!$Z$2,"SPM",IF(PAF!$B37=EL!$AA$2,"SPLH",IF(PAF!$B37=EL!$K$2,"AT",IF(PAF!$B37=EL!$L$2,"WTO",IF(PAF!$B37=EL!$A$22,"ES",IF(PAF!$B37=EL!$A$4,"FWT",IF(PAF!$B37=EL!$O$2,"hon",IF(PAF!$B37=EL!$P$2,"Inv",IF(PAF!$B37=EL!$P$2,"Inv",IF(PAF!$B37=EL!$Q$2,"MT",IF(PAF!$B37=EL!R$2,"NT",IF(PAF!$B37=EL!$S$2,"OSR",IF(PAF!$B37=EL!$A$10,"PM",IF(PAF!$B37=EL!$U$2,"PW",IF(PAF!$B37=EL!$A$12,"re",IF(PAF!$B37=EL!$W$2,"OT",IF(PAF!$B37=EL!$X$2,"OTSeven","?")))))))))))))))))))</f>
        <v/>
      </c>
      <c r="X37" s="249" t="str">
        <f>IF(B37="","",B37&amp;IF($C$4=EL!$E$5,"Full Time","Part Time"))</f>
        <v/>
      </c>
      <c r="Y37" s="122" t="str">
        <f>IFERROR(VLOOKUP(X37,EL!$C$2:$D$36,2,"False"),"")</f>
        <v/>
      </c>
    </row>
    <row r="38" spans="1:25" ht="21.75" customHeight="1">
      <c r="A38" s="118" t="str">
        <f t="shared" si="2"/>
        <v/>
      </c>
      <c r="B38" s="206"/>
      <c r="C38" s="199"/>
      <c r="D38" s="147"/>
      <c r="E38" s="199"/>
      <c r="F38" s="199"/>
      <c r="G38" s="120"/>
      <c r="H38" s="140"/>
      <c r="I38" s="141"/>
      <c r="J38" s="121"/>
      <c r="K38" s="141"/>
      <c r="L38" s="141"/>
      <c r="M38" s="119">
        <f>IF(AND(G38="",C38="",H38=""),SUM($M$15:$M37),IF(G38*H38=0,"",G38*H38))</f>
        <v>0</v>
      </c>
      <c r="N38" s="319"/>
      <c r="O38" s="320"/>
      <c r="P38" s="321"/>
      <c r="Q38" s="230"/>
      <c r="R38" s="209" t="str">
        <f>IFERROR(IF(AND($C38="",$D38="",$G38=""),"",VLOOKUP($I38,FOAPs!A$2:B$10000,2,FALSE)&amp;" &gt;"),"F")</f>
        <v/>
      </c>
      <c r="S38" s="292" t="str">
        <f>IFERROR(IF(AND($C38="",$G38=""),"",VLOOKUP($J38,FOAPs!C$2:D$10000,2,FALSE)&amp;" &gt;"),"O")</f>
        <v/>
      </c>
      <c r="T38" s="292"/>
      <c r="U38" s="209" t="str">
        <f>IFERROR(IF(AND($C38="",$G38=""),"",VLOOKUP($K38,FOAPs!E$2:F$10000,2,FALSE)&amp;" &gt;"),"A")</f>
        <v/>
      </c>
      <c r="V38" s="209" t="str">
        <f>IFERROR(IF(AND($C38="",$D38="",$G38=""),"",VLOOKUP($L38,FOAPs!G$2:H$10000,2,FALSE)),"P")</f>
        <v/>
      </c>
      <c r="W38" s="253" t="str">
        <f>IF(PAF!$B38="","",IF(PAF!$B38=EL!$Y$2,"SPE",IF(PAF!$B38=EL!$Z$2,"SPM",IF(PAF!$B38=EL!$AA$2,"SPLH",IF(PAF!$B38=EL!$K$2,"AT",IF(PAF!$B38=EL!$L$2,"WTO",IF(PAF!$B38=EL!$A$22,"ES",IF(PAF!$B38=EL!$A$4,"FWT",IF(PAF!$B38=EL!$O$2,"hon",IF(PAF!$B38=EL!$P$2,"Inv",IF(PAF!$B38=EL!$P$2,"Inv",IF(PAF!$B38=EL!$Q$2,"MT",IF(PAF!$B38=EL!R$2,"NT",IF(PAF!$B38=EL!$S$2,"OSR",IF(PAF!$B38=EL!$A$10,"PM",IF(PAF!$B38=EL!$U$2,"PW",IF(PAF!$B38=EL!$A$12,"re",IF(PAF!$B38=EL!$W$2,"OT",IF(PAF!$B38=EL!$X$2,"OTSeven","?")))))))))))))))))))</f>
        <v/>
      </c>
      <c r="X38" s="249" t="str">
        <f>IF(B38="","",B38&amp;IF($C$4=EL!$E$5,"Full Time","Part Time"))</f>
        <v/>
      </c>
      <c r="Y38" s="122" t="str">
        <f>IFERROR(VLOOKUP(X38,EL!$C$2:$D$36,2,"False"),"")</f>
        <v/>
      </c>
    </row>
    <row r="39" spans="1:25" ht="21.75" customHeight="1">
      <c r="A39" s="118" t="str">
        <f t="shared" si="2"/>
        <v/>
      </c>
      <c r="B39" s="206"/>
      <c r="C39" s="199"/>
      <c r="D39" s="147"/>
      <c r="E39" s="199"/>
      <c r="F39" s="199"/>
      <c r="G39" s="120"/>
      <c r="H39" s="140"/>
      <c r="I39" s="141"/>
      <c r="J39" s="121"/>
      <c r="K39" s="141"/>
      <c r="L39" s="141"/>
      <c r="M39" s="119">
        <f>IF(AND(G39="",C39="",H39=""),SUM($M$15:$M38),IF(G39*H39=0,"",G39*H39))</f>
        <v>0</v>
      </c>
      <c r="N39" s="322"/>
      <c r="O39" s="323"/>
      <c r="P39" s="324"/>
      <c r="Q39" s="230"/>
      <c r="R39" s="209" t="str">
        <f>IFERROR(IF(AND($C39="",$D39="",$G39=""),"",VLOOKUP($I39,FOAPs!A$2:B$10000,2,FALSE)&amp;" &gt;"),"F")</f>
        <v/>
      </c>
      <c r="S39" s="292" t="str">
        <f>IFERROR(IF(AND($C39="",$G39=""),"",VLOOKUP($J39,FOAPs!C$2:D$10000,2,FALSE)&amp;" &gt;"),"O")</f>
        <v/>
      </c>
      <c r="T39" s="292"/>
      <c r="U39" s="209" t="str">
        <f>IFERROR(IF(AND($C39="",$G39=""),"",VLOOKUP($K39,FOAPs!E$2:F$10000,2,FALSE)&amp;" &gt;"),"A")</f>
        <v/>
      </c>
      <c r="V39" s="209" t="str">
        <f>IFERROR(IF(AND($C39="",$D39="",$G39=""),"",VLOOKUP($L39,FOAPs!G$2:H$10000,2,FALSE)),"P")</f>
        <v/>
      </c>
      <c r="W39" s="253" t="str">
        <f>IF(PAF!$B39="","",IF(PAF!$B39=EL!$Y$2,"SPE",IF(PAF!$B39=EL!$Z$2,"SPM",IF(PAF!$B39=EL!$AA$2,"SPLH",IF(PAF!$B39=EL!$K$2,"AT",IF(PAF!$B39=EL!$L$2,"WTO",IF(PAF!$B39=EL!$A$22,"ES",IF(PAF!$B39=EL!$A$4,"FWT",IF(PAF!$B39=EL!$O$2,"hon",IF(PAF!$B39=EL!$P$2,"Inv",IF(PAF!$B39=EL!$P$2,"Inv",IF(PAF!$B39=EL!$Q$2,"MT",IF(PAF!$B39=EL!R$2,"NT",IF(PAF!$B39=EL!$S$2,"OSR",IF(PAF!$B39=EL!$A$10,"PM",IF(PAF!$B39=EL!$U$2,"PW",IF(PAF!$B39=EL!$A$12,"re",IF(PAF!$B39=EL!$W$2,"OT",IF(PAF!$B39=EL!$X$2,"OTSeven","?")))))))))))))))))))</f>
        <v/>
      </c>
      <c r="X39" s="249" t="str">
        <f>IF(B39="","",B39&amp;IF($C$4=EL!$E$5,"Full Time","Part Time"))</f>
        <v/>
      </c>
      <c r="Y39" s="122" t="str">
        <f>IFERROR(VLOOKUP(X39,EL!$C$2:$D$36,2,"False"),"")</f>
        <v/>
      </c>
    </row>
    <row r="40" spans="1:25" ht="21.75" customHeight="1">
      <c r="A40" s="118" t="str">
        <f t="shared" si="2"/>
        <v/>
      </c>
      <c r="B40" s="206"/>
      <c r="C40" s="199"/>
      <c r="D40" s="147"/>
      <c r="E40" s="199"/>
      <c r="F40" s="199"/>
      <c r="G40" s="120"/>
      <c r="H40" s="140"/>
      <c r="I40" s="141"/>
      <c r="J40" s="121"/>
      <c r="K40" s="141"/>
      <c r="L40" s="141"/>
      <c r="M40" s="119">
        <f>IF(AND(G40="",C40="",H40=""),SUM($M$15:$M39),IF(G40*H40=0,"",G40*H40))</f>
        <v>0</v>
      </c>
      <c r="N40" s="319"/>
      <c r="O40" s="320"/>
      <c r="P40" s="321"/>
      <c r="Q40" s="230"/>
      <c r="R40" s="209" t="str">
        <f>IFERROR(IF(AND($C40="",$D40="",$G40=""),"",VLOOKUP($I40,FOAPs!A$2:B$10000,2,FALSE)&amp;" &gt;"),"F")</f>
        <v/>
      </c>
      <c r="S40" s="292" t="str">
        <f>IFERROR(IF(AND($C40="",$G40=""),"",VLOOKUP($J40,FOAPs!C$2:D$10000,2,FALSE)&amp;" &gt;"),"O")</f>
        <v/>
      </c>
      <c r="T40" s="292"/>
      <c r="U40" s="209" t="str">
        <f>IFERROR(IF(AND($C40="",$G40=""),"",VLOOKUP($K40,FOAPs!E$2:F$10000,2,FALSE)&amp;" &gt;"),"A")</f>
        <v/>
      </c>
      <c r="V40" s="209" t="str">
        <f>IFERROR(IF(AND($C40="",$D40="",$G40=""),"",VLOOKUP($L40,FOAPs!G$2:H$10000,2,FALSE)),"P")</f>
        <v/>
      </c>
      <c r="W40" s="253" t="str">
        <f>IF(PAF!$B40="","",IF(PAF!$B40=EL!$Y$2,"SPE",IF(PAF!$B40=EL!$Z$2,"SPM",IF(PAF!$B40=EL!$AA$2,"SPLH",IF(PAF!$B40=EL!$K$2,"AT",IF(PAF!$B40=EL!$L$2,"WTO",IF(PAF!$B40=EL!$A$22,"ES",IF(PAF!$B40=EL!$A$4,"FWT",IF(PAF!$B40=EL!$O$2,"hon",IF(PAF!$B40=EL!$P$2,"Inv",IF(PAF!$B40=EL!$P$2,"Inv",IF(PAF!$B40=EL!$Q$2,"MT",IF(PAF!$B40=EL!R$2,"NT",IF(PAF!$B40=EL!$S$2,"OSR",IF(PAF!$B40=EL!$A$10,"PM",IF(PAF!$B40=EL!$U$2,"PW",IF(PAF!$B40=EL!$A$12,"re",IF(PAF!$B40=EL!$W$2,"OT",IF(PAF!$B40=EL!$X$2,"OTSeven","?")))))))))))))))))))</f>
        <v/>
      </c>
      <c r="X40" s="249" t="str">
        <f>IF(B40="","",B40&amp;IF($C$4=EL!$E$5,"Full Time","Part Time"))</f>
        <v/>
      </c>
      <c r="Y40" s="122" t="str">
        <f>IFERROR(VLOOKUP(X40,EL!$C$2:$D$36,2,"False"),"")</f>
        <v/>
      </c>
    </row>
    <row r="41" spans="1:25" ht="21.75" customHeight="1">
      <c r="A41" s="118" t="str">
        <f t="shared" si="2"/>
        <v/>
      </c>
      <c r="B41" s="206"/>
      <c r="C41" s="199"/>
      <c r="D41" s="147"/>
      <c r="E41" s="199"/>
      <c r="F41" s="199"/>
      <c r="G41" s="120"/>
      <c r="H41" s="140"/>
      <c r="I41" s="141"/>
      <c r="J41" s="121"/>
      <c r="K41" s="141"/>
      <c r="L41" s="141"/>
      <c r="M41" s="119">
        <f>IF(AND(G41="",C41="",H41=""),SUM($M$15:$M40),IF(G41*H41=0,"",G41*H41))</f>
        <v>0</v>
      </c>
      <c r="N41" s="322"/>
      <c r="O41" s="323"/>
      <c r="P41" s="324"/>
      <c r="Q41" s="230"/>
      <c r="R41" s="209" t="str">
        <f>IFERROR(IF(AND($C41="",$D41="",$G41=""),"",VLOOKUP($I41,FOAPs!A$2:B$10000,2,FALSE)&amp;" &gt;"),"F")</f>
        <v/>
      </c>
      <c r="S41" s="292" t="str">
        <f>IFERROR(IF(AND($C41="",$G41=""),"",VLOOKUP($J41,FOAPs!C$2:D$10000,2,FALSE)&amp;" &gt;"),"O")</f>
        <v/>
      </c>
      <c r="T41" s="292"/>
      <c r="U41" s="209" t="str">
        <f>IFERROR(IF(AND($C41="",$G41=""),"",VLOOKUP($K41,FOAPs!E$2:F$10000,2,FALSE)&amp;" &gt;"),"A")</f>
        <v/>
      </c>
      <c r="V41" s="209" t="str">
        <f>IFERROR(IF(AND($C41="",$D41="",$G41=""),"",VLOOKUP($L41,FOAPs!G$2:H$10000,2,FALSE)),"P")</f>
        <v/>
      </c>
      <c r="W41" s="253" t="str">
        <f>IF(PAF!$B41="","",IF(PAF!$B41=EL!$Y$2,"SPE",IF(PAF!$B41=EL!$Z$2,"SPM",IF(PAF!$B41=EL!$AA$2,"SPLH",IF(PAF!$B41=EL!$K$2,"AT",IF(PAF!$B41=EL!$L$2,"WTO",IF(PAF!$B41=EL!$A$22,"ES",IF(PAF!$B41=EL!$A$4,"FWT",IF(PAF!$B41=EL!$O$2,"hon",IF(PAF!$B41=EL!$P$2,"Inv",IF(PAF!$B41=EL!$P$2,"Inv",IF(PAF!$B41=EL!$Q$2,"MT",IF(PAF!$B41=EL!R$2,"NT",IF(PAF!$B41=EL!$S$2,"OSR",IF(PAF!$B41=EL!$A$10,"PM",IF(PAF!$B41=EL!$U$2,"PW",IF(PAF!$B41=EL!$A$12,"re",IF(PAF!$B41=EL!$W$2,"OT",IF(PAF!$B41=EL!$X$2,"OTSeven","?")))))))))))))))))))</f>
        <v/>
      </c>
      <c r="X41" s="249" t="str">
        <f>IF(B41="","",B41&amp;IF($C$4=EL!$E$5,"Full Time","Part Time"))</f>
        <v/>
      </c>
      <c r="Y41" s="122" t="str">
        <f>IFERROR(VLOOKUP(X41,EL!$C$2:$D$36,2,"False"),"")</f>
        <v/>
      </c>
    </row>
    <row r="42" spans="1:25" ht="21.75" customHeight="1">
      <c r="A42" s="118" t="str">
        <f t="shared" si="2"/>
        <v/>
      </c>
      <c r="B42" s="206"/>
      <c r="C42" s="199"/>
      <c r="D42" s="147"/>
      <c r="E42" s="199"/>
      <c r="F42" s="199"/>
      <c r="G42" s="120"/>
      <c r="H42" s="140"/>
      <c r="I42" s="141"/>
      <c r="J42" s="121"/>
      <c r="K42" s="141"/>
      <c r="L42" s="141"/>
      <c r="M42" s="119">
        <f>IF(AND(G42="",C42="",H42=""),SUM($M$15:$M41),IF(G42*H42=0,"",G42*H42))</f>
        <v>0</v>
      </c>
      <c r="N42" s="319"/>
      <c r="O42" s="320"/>
      <c r="P42" s="321"/>
      <c r="Q42" s="230"/>
      <c r="R42" s="209" t="str">
        <f>IFERROR(IF(AND($C42="",$D42="",$G42=""),"",VLOOKUP($I42,FOAPs!A$2:B$10000,2,FALSE)&amp;" &gt;"),"F")</f>
        <v/>
      </c>
      <c r="S42" s="292" t="str">
        <f>IFERROR(IF(AND($C42="",$G42=""),"",VLOOKUP($J42,FOAPs!C$2:D$10000,2,FALSE)&amp;" &gt;"),"O")</f>
        <v/>
      </c>
      <c r="T42" s="292"/>
      <c r="U42" s="209" t="str">
        <f>IFERROR(IF(AND($C42="",$G42=""),"",VLOOKUP($K42,FOAPs!E$2:F$10000,2,FALSE)&amp;" &gt;"),"A")</f>
        <v/>
      </c>
      <c r="V42" s="209" t="str">
        <f>IFERROR(IF(AND($C42="",$D42="",$G42=""),"",VLOOKUP($L42,FOAPs!G$2:H$10000,2,FALSE)),"P")</f>
        <v/>
      </c>
      <c r="W42" s="253" t="str">
        <f>IF(PAF!$B42="","",IF(PAF!$B42=EL!$Y$2,"SPE",IF(PAF!$B42=EL!$Z$2,"SPM",IF(PAF!$B42=EL!$AA$2,"SPLH",IF(PAF!$B42=EL!$K$2,"AT",IF(PAF!$B42=EL!$L$2,"WTO",IF(PAF!$B42=EL!$A$22,"ES",IF(PAF!$B42=EL!$A$4,"FWT",IF(PAF!$B42=EL!$O$2,"hon",IF(PAF!$B42=EL!$P$2,"Inv",IF(PAF!$B42=EL!$P$2,"Inv",IF(PAF!$B42=EL!$Q$2,"MT",IF(PAF!$B42=EL!R$2,"NT",IF(PAF!$B42=EL!$S$2,"OSR",IF(PAF!$B42=EL!$A$10,"PM",IF(PAF!$B42=EL!$U$2,"PW",IF(PAF!$B42=EL!$A$12,"re",IF(PAF!$B42=EL!$W$2,"OT",IF(PAF!$B42=EL!$X$2,"OTSeven","?")))))))))))))))))))</f>
        <v/>
      </c>
      <c r="X42" s="249" t="str">
        <f>IF(B42="","",B42&amp;IF($C$4=EL!$E$5,"Full Time","Part Time"))</f>
        <v/>
      </c>
      <c r="Y42" s="122" t="str">
        <f>IFERROR(VLOOKUP(X42,EL!$C$2:$D$36,2,"False"),"")</f>
        <v/>
      </c>
    </row>
    <row r="43" spans="1:25" ht="21.75" customHeight="1">
      <c r="A43" s="118" t="str">
        <f t="shared" si="2"/>
        <v/>
      </c>
      <c r="B43" s="206"/>
      <c r="C43" s="199"/>
      <c r="D43" s="147"/>
      <c r="E43" s="199"/>
      <c r="F43" s="199"/>
      <c r="G43" s="120"/>
      <c r="H43" s="140"/>
      <c r="I43" s="141"/>
      <c r="J43" s="121"/>
      <c r="K43" s="141"/>
      <c r="L43" s="141"/>
      <c r="M43" s="119">
        <f>IF(AND(G43="",C43="",H43=""),SUM($M$15:$M42),IF(G43*H43=0,"",G43*H43))</f>
        <v>0</v>
      </c>
      <c r="N43" s="322"/>
      <c r="O43" s="323"/>
      <c r="P43" s="324"/>
      <c r="Q43" s="230"/>
      <c r="R43" s="209" t="str">
        <f>IFERROR(IF(AND($C43="",$D43="",$G43=""),"",VLOOKUP($I43,FOAPs!A$2:B$10000,2,FALSE)&amp;" &gt;"),"F")</f>
        <v/>
      </c>
      <c r="S43" s="292" t="str">
        <f>IFERROR(IF(AND($C43="",$G43=""),"",VLOOKUP($J43,FOAPs!C$2:D$10000,2,FALSE)&amp;" &gt;"),"O")</f>
        <v/>
      </c>
      <c r="T43" s="292"/>
      <c r="U43" s="209" t="str">
        <f>IFERROR(IF(AND($C43="",$G43=""),"",VLOOKUP($K43,FOAPs!E$2:F$10000,2,FALSE)&amp;" &gt;"),"A")</f>
        <v/>
      </c>
      <c r="V43" s="209" t="str">
        <f>IFERROR(IF(AND($C43="",$D43="",$G43=""),"",VLOOKUP($L43,FOAPs!G$2:H$10000,2,FALSE)),"P")</f>
        <v/>
      </c>
      <c r="W43" s="253" t="str">
        <f>IF(PAF!$B43="","",IF(PAF!$B43=EL!$Y$2,"SPE",IF(PAF!$B43=EL!$Z$2,"SPM",IF(PAF!$B43=EL!$AA$2,"SPLH",IF(PAF!$B43=EL!$K$2,"AT",IF(PAF!$B43=EL!$L$2,"WTO",IF(PAF!$B43=EL!$A$22,"ES",IF(PAF!$B43=EL!$A$4,"FWT",IF(PAF!$B43=EL!$O$2,"hon",IF(PAF!$B43=EL!$P$2,"Inv",IF(PAF!$B43=EL!$P$2,"Inv",IF(PAF!$B43=EL!$Q$2,"MT",IF(PAF!$B43=EL!R$2,"NT",IF(PAF!$B43=EL!$S$2,"OSR",IF(PAF!$B43=EL!$A$10,"PM",IF(PAF!$B43=EL!$U$2,"PW",IF(PAF!$B43=EL!$A$12,"re",IF(PAF!$B43=EL!$W$2,"OT",IF(PAF!$B43=EL!$X$2,"OTSeven","?")))))))))))))))))))</f>
        <v/>
      </c>
      <c r="X43" s="249" t="str">
        <f>IF(B43="","",B43&amp;IF($C$4=EL!$E$5,"Full Time","Part Time"))</f>
        <v/>
      </c>
      <c r="Y43" s="122" t="str">
        <f>IFERROR(VLOOKUP(X43,EL!$C$2:$D$36,2,"False"),"")</f>
        <v/>
      </c>
    </row>
    <row r="44" spans="1:25" ht="21.75" customHeight="1">
      <c r="A44" s="118" t="str">
        <f t="shared" si="2"/>
        <v/>
      </c>
      <c r="B44" s="206"/>
      <c r="C44" s="199"/>
      <c r="D44" s="147"/>
      <c r="E44" s="199"/>
      <c r="F44" s="199"/>
      <c r="G44" s="120"/>
      <c r="H44" s="140"/>
      <c r="I44" s="141"/>
      <c r="J44" s="121"/>
      <c r="K44" s="141"/>
      <c r="L44" s="141"/>
      <c r="M44" s="119">
        <f>IF(AND(G44="",C44="",H44=""),SUM($M$15:$M43),IF(G44*H44=0,"",G44*H44))</f>
        <v>0</v>
      </c>
      <c r="N44" s="319"/>
      <c r="O44" s="320"/>
      <c r="P44" s="321"/>
      <c r="Q44" s="230"/>
      <c r="R44" s="209" t="str">
        <f>IFERROR(IF(AND($C44="",$D44="",$G44=""),"",VLOOKUP($I44,FOAPs!A$2:B$10000,2,FALSE)&amp;" &gt;"),"F")</f>
        <v/>
      </c>
      <c r="S44" s="292" t="str">
        <f>IFERROR(IF(AND($C44="",$G44=""),"",VLOOKUP($J44,FOAPs!C$2:D$10000,2,FALSE)&amp;" &gt;"),"O")</f>
        <v/>
      </c>
      <c r="T44" s="292"/>
      <c r="U44" s="209" t="str">
        <f>IFERROR(IF(AND($C44="",$G44=""),"",VLOOKUP($K44,FOAPs!E$2:F$10000,2,FALSE)&amp;" &gt;"),"A")</f>
        <v/>
      </c>
      <c r="V44" s="209" t="str">
        <f>IFERROR(IF(AND($C44="",$D44="",$G44=""),"",VLOOKUP($L44,FOAPs!G$2:H$10000,2,FALSE)),"P")</f>
        <v/>
      </c>
      <c r="W44" s="253" t="str">
        <f>IF(PAF!$B44="","",IF(PAF!$B44=EL!$Y$2,"SPE",IF(PAF!$B44=EL!$Z$2,"SPM",IF(PAF!$B44=EL!$AA$2,"SPLH",IF(PAF!$B44=EL!$K$2,"AT",IF(PAF!$B44=EL!$L$2,"WTO",IF(PAF!$B44=EL!$A$22,"ES",IF(PAF!$B44=EL!$A$4,"FWT",IF(PAF!$B44=EL!$O$2,"hon",IF(PAF!$B44=EL!$P$2,"Inv",IF(PAF!$B44=EL!$P$2,"Inv",IF(PAF!$B44=EL!$Q$2,"MT",IF(PAF!$B44=EL!R$2,"NT",IF(PAF!$B44=EL!$S$2,"OSR",IF(PAF!$B44=EL!$A$10,"PM",IF(PAF!$B44=EL!$U$2,"PW",IF(PAF!$B44=EL!$A$12,"re",IF(PAF!$B44=EL!$W$2,"OT",IF(PAF!$B44=EL!$X$2,"OTSeven","?")))))))))))))))))))</f>
        <v/>
      </c>
      <c r="X44" s="249" t="str">
        <f>IF(B44="","",B44&amp;IF($C$4=EL!$E$5,"Full Time","Part Time"))</f>
        <v/>
      </c>
      <c r="Y44" s="122" t="str">
        <f>IFERROR(VLOOKUP(X44,EL!$C$2:$D$36,2,"False"),"")</f>
        <v/>
      </c>
    </row>
    <row r="45" spans="1:25" ht="21.75" customHeight="1">
      <c r="A45" s="118" t="str">
        <f t="shared" si="2"/>
        <v/>
      </c>
      <c r="B45" s="206"/>
      <c r="C45" s="199"/>
      <c r="D45" s="147"/>
      <c r="E45" s="199"/>
      <c r="F45" s="199"/>
      <c r="G45" s="120"/>
      <c r="H45" s="140"/>
      <c r="I45" s="141"/>
      <c r="J45" s="121"/>
      <c r="K45" s="141"/>
      <c r="L45" s="141"/>
      <c r="M45" s="119">
        <f>IF(AND(G45="",C45="",H45=""),SUM($M$15:$M44),IF(G45*H45=0,"",G45*H45))</f>
        <v>0</v>
      </c>
      <c r="N45" s="322"/>
      <c r="O45" s="323"/>
      <c r="P45" s="324"/>
      <c r="Q45" s="230"/>
      <c r="R45" s="209" t="str">
        <f>IFERROR(IF(AND($C45="",$D45="",$G45=""),"",VLOOKUP($I45,FOAPs!A$2:B$10000,2,FALSE)&amp;" &gt;"),"F")</f>
        <v/>
      </c>
      <c r="S45" s="292" t="str">
        <f>IFERROR(IF(AND($C45="",$G45=""),"",VLOOKUP($J45,FOAPs!C$2:D$10000,2,FALSE)&amp;" &gt;"),"O")</f>
        <v/>
      </c>
      <c r="T45" s="292"/>
      <c r="U45" s="209" t="str">
        <f>IFERROR(IF(AND($C45="",$G45=""),"",VLOOKUP($K45,FOAPs!E$2:F$10000,2,FALSE)&amp;" &gt;"),"A")</f>
        <v/>
      </c>
      <c r="V45" s="209" t="str">
        <f>IFERROR(IF(AND($C45="",$D45="",$G45=""),"",VLOOKUP($L45,FOAPs!G$2:H$10000,2,FALSE)),"P")</f>
        <v/>
      </c>
      <c r="W45" s="253" t="str">
        <f>IF(PAF!$B45="","",IF(PAF!$B45=EL!$Y$2,"SPE",IF(PAF!$B45=EL!$Z$2,"SPM",IF(PAF!$B45=EL!$AA$2,"SPLH",IF(PAF!$B45=EL!$K$2,"AT",IF(PAF!$B45=EL!$L$2,"WTO",IF(PAF!$B45=EL!$A$22,"ES",IF(PAF!$B45=EL!$A$4,"FWT",IF(PAF!$B45=EL!$O$2,"hon",IF(PAF!$B45=EL!$P$2,"Inv",IF(PAF!$B45=EL!$P$2,"Inv",IF(PAF!$B45=EL!$Q$2,"MT",IF(PAF!$B45=EL!R$2,"NT",IF(PAF!$B45=EL!$S$2,"OSR",IF(PAF!$B45=EL!$A$10,"PM",IF(PAF!$B45=EL!$U$2,"PW",IF(PAF!$B45=EL!$A$12,"re",IF(PAF!$B45=EL!$W$2,"OT",IF(PAF!$B45=EL!$X$2,"OTSeven","?")))))))))))))))))))</f>
        <v/>
      </c>
      <c r="X45" s="249" t="str">
        <f>IF(B45="","",B45&amp;IF($C$4=EL!$E$5,"Full Time","Part Time"))</f>
        <v/>
      </c>
      <c r="Y45" s="122" t="str">
        <f>IFERROR(VLOOKUP(X45,EL!$C$2:$D$36,2,"False"),"")</f>
        <v/>
      </c>
    </row>
    <row r="46" spans="1:25" ht="21.75" customHeight="1">
      <c r="A46" s="118" t="str">
        <f t="shared" si="2"/>
        <v/>
      </c>
      <c r="B46" s="206"/>
      <c r="C46" s="199"/>
      <c r="D46" s="147"/>
      <c r="E46" s="199"/>
      <c r="F46" s="199"/>
      <c r="G46" s="120"/>
      <c r="H46" s="140"/>
      <c r="I46" s="141"/>
      <c r="J46" s="121"/>
      <c r="K46" s="141"/>
      <c r="L46" s="141"/>
      <c r="M46" s="119">
        <f>IF(AND(G46="",C46="",H46=""),SUM($M$15:$M45),IF(G46*H46=0,"",G46*H46))</f>
        <v>0</v>
      </c>
      <c r="N46" s="319"/>
      <c r="O46" s="320"/>
      <c r="P46" s="321"/>
      <c r="Q46" s="230"/>
      <c r="R46" s="209" t="str">
        <f>IFERROR(IF(AND($C46="",$D46="",$G46=""),"",VLOOKUP($I46,FOAPs!A$2:B$10000,2,FALSE)&amp;" &gt;"),"F")</f>
        <v/>
      </c>
      <c r="S46" s="292" t="str">
        <f>IFERROR(IF(AND($C46="",$G46=""),"",VLOOKUP($J46,FOAPs!C$2:D$10000,2,FALSE)&amp;" &gt;"),"O")</f>
        <v/>
      </c>
      <c r="T46" s="292"/>
      <c r="U46" s="209" t="str">
        <f>IFERROR(IF(AND($C46="",$G46=""),"",VLOOKUP($K46,FOAPs!E$2:F$10000,2,FALSE)&amp;" &gt;"),"A")</f>
        <v/>
      </c>
      <c r="V46" s="209" t="str">
        <f>IFERROR(IF(AND($C46="",$D46="",$G46=""),"",VLOOKUP($L46,FOAPs!G$2:H$10000,2,FALSE)),"P")</f>
        <v/>
      </c>
      <c r="W46" s="253" t="str">
        <f>IF(PAF!$B46="","",IF(PAF!$B46=EL!$Y$2,"SPE",IF(PAF!$B46=EL!$Z$2,"SPM",IF(PAF!$B46=EL!$AA$2,"SPLH",IF(PAF!$B46=EL!$K$2,"AT",IF(PAF!$B46=EL!$L$2,"WTO",IF(PAF!$B46=EL!$A$22,"ES",IF(PAF!$B46=EL!$A$4,"FWT",IF(PAF!$B46=EL!$O$2,"hon",IF(PAF!$B46=EL!$P$2,"Inv",IF(PAF!$B46=EL!$P$2,"Inv",IF(PAF!$B46=EL!$Q$2,"MT",IF(PAF!$B46=EL!R$2,"NT",IF(PAF!$B46=EL!$S$2,"OSR",IF(PAF!$B46=EL!$A$10,"PM",IF(PAF!$B46=EL!$U$2,"PW",IF(PAF!$B46=EL!$A$12,"re",IF(PAF!$B46=EL!$W$2,"OT",IF(PAF!$B46=EL!$X$2,"OTSeven","?")))))))))))))))))))</f>
        <v/>
      </c>
      <c r="X46" s="249" t="str">
        <f>IF(B46="","",B46&amp;IF($C$4=EL!$E$5,"Full Time","Part Time"))</f>
        <v/>
      </c>
      <c r="Y46" s="122" t="str">
        <f>IFERROR(VLOOKUP(X46,EL!$C$2:$D$36,2,"False"),"")</f>
        <v/>
      </c>
    </row>
    <row r="47" spans="1:25" ht="21.75" customHeight="1">
      <c r="A47" s="118" t="str">
        <f t="shared" si="2"/>
        <v/>
      </c>
      <c r="B47" s="206"/>
      <c r="C47" s="199"/>
      <c r="D47" s="147"/>
      <c r="E47" s="199"/>
      <c r="F47" s="199"/>
      <c r="G47" s="120"/>
      <c r="H47" s="140"/>
      <c r="I47" s="141"/>
      <c r="J47" s="121"/>
      <c r="K47" s="141"/>
      <c r="L47" s="141"/>
      <c r="M47" s="119">
        <f>IF(AND(G47="",C47="",H47=""),SUM($M$15:$M46),IF(G47*H47=0,"",G47*H47))</f>
        <v>0</v>
      </c>
      <c r="N47" s="322"/>
      <c r="O47" s="323"/>
      <c r="P47" s="324"/>
      <c r="Q47" s="230"/>
      <c r="R47" s="209" t="str">
        <f>IFERROR(IF(AND($C47="",$D47="",$G47=""),"",VLOOKUP($I47,FOAPs!A$2:B$10000,2,FALSE)&amp;" &gt;"),"F")</f>
        <v/>
      </c>
      <c r="S47" s="292" t="str">
        <f>IFERROR(IF(AND($C47="",$G47=""),"",VLOOKUP($J47,FOAPs!C$2:D$10000,2,FALSE)&amp;" &gt;"),"O")</f>
        <v/>
      </c>
      <c r="T47" s="292"/>
      <c r="U47" s="209" t="str">
        <f>IFERROR(IF(AND($C47="",$G47=""),"",VLOOKUP($K47,FOAPs!E$2:F$10000,2,FALSE)&amp;" &gt;"),"A")</f>
        <v/>
      </c>
      <c r="V47" s="209" t="str">
        <f>IFERROR(IF(AND($C47="",$D47="",$G47=""),"",VLOOKUP($L47,FOAPs!G$2:H$10000,2,FALSE)),"P")</f>
        <v/>
      </c>
      <c r="W47" s="253" t="str">
        <f>IF(PAF!$B47="","",IF(PAF!$B47=EL!$Y$2,"SPE",IF(PAF!$B47=EL!$Z$2,"SPM",IF(PAF!$B47=EL!$AA$2,"SPLH",IF(PAF!$B47=EL!$K$2,"AT",IF(PAF!$B47=EL!$L$2,"WTO",IF(PAF!$B47=EL!$A$22,"ES",IF(PAF!$B47=EL!$A$4,"FWT",IF(PAF!$B47=EL!$O$2,"hon",IF(PAF!$B47=EL!$P$2,"Inv",IF(PAF!$B47=EL!$P$2,"Inv",IF(PAF!$B47=EL!$Q$2,"MT",IF(PAF!$B47=EL!R$2,"NT",IF(PAF!$B47=EL!$S$2,"OSR",IF(PAF!$B47=EL!$A$10,"PM",IF(PAF!$B47=EL!$U$2,"PW",IF(PAF!$B47=EL!$A$12,"re",IF(PAF!$B47=EL!$W$2,"OT",IF(PAF!$B47=EL!$X$2,"OTSeven","?")))))))))))))))))))</f>
        <v/>
      </c>
      <c r="X47" s="249" t="str">
        <f>IF(B47="","",B47&amp;IF($C$4=EL!$E$5,"Full Time","Part Time"))</f>
        <v/>
      </c>
      <c r="Y47" s="122" t="str">
        <f>IFERROR(VLOOKUP(X47,EL!$C$2:$D$36,2,"False"),"")</f>
        <v/>
      </c>
    </row>
    <row r="48" spans="1:25" ht="21.75" customHeight="1">
      <c r="A48" s="118" t="str">
        <f t="shared" si="2"/>
        <v/>
      </c>
      <c r="B48" s="206"/>
      <c r="C48" s="199"/>
      <c r="D48" s="147"/>
      <c r="E48" s="199"/>
      <c r="F48" s="199"/>
      <c r="G48" s="120"/>
      <c r="H48" s="140"/>
      <c r="I48" s="141"/>
      <c r="J48" s="121"/>
      <c r="K48" s="141"/>
      <c r="L48" s="141"/>
      <c r="M48" s="119">
        <f>IF(AND(G48="",C48="",H48=""),SUM($M$15:$M47),IF(G48*H48=0,"",G48*H48))</f>
        <v>0</v>
      </c>
      <c r="N48" s="319"/>
      <c r="O48" s="320"/>
      <c r="P48" s="321"/>
      <c r="Q48" s="230"/>
      <c r="R48" s="209" t="str">
        <f>IFERROR(IF(AND($C48="",$D48="",$G48=""),"",VLOOKUP($I48,FOAPs!A$2:B$10000,2,FALSE)&amp;" &gt;"),"F")</f>
        <v/>
      </c>
      <c r="S48" s="292" t="str">
        <f>IFERROR(IF(AND($C48="",$G48=""),"",VLOOKUP($J48,FOAPs!C$2:D$10000,2,FALSE)&amp;" &gt;"),"O")</f>
        <v/>
      </c>
      <c r="T48" s="292"/>
      <c r="U48" s="209" t="str">
        <f>IFERROR(IF(AND($C48="",$G48=""),"",VLOOKUP($K48,FOAPs!E$2:F$10000,2,FALSE)&amp;" &gt;"),"A")</f>
        <v/>
      </c>
      <c r="V48" s="209" t="str">
        <f>IFERROR(IF(AND($C48="",$D48="",$G48=""),"",VLOOKUP($L48,FOAPs!G$2:H$10000,2,FALSE)),"P")</f>
        <v/>
      </c>
      <c r="W48" s="253" t="str">
        <f>IF(PAF!$B48="","",IF(PAF!$B48=EL!$Y$2,"SPE",IF(PAF!$B48=EL!$Z$2,"SPM",IF(PAF!$B48=EL!$AA$2,"SPLH",IF(PAF!$B48=EL!$K$2,"AT",IF(PAF!$B48=EL!$L$2,"WTO",IF(PAF!$B48=EL!$A$22,"ES",IF(PAF!$B48=EL!$A$4,"FWT",IF(PAF!$B48=EL!$O$2,"hon",IF(PAF!$B48=EL!$P$2,"Inv",IF(PAF!$B48=EL!$P$2,"Inv",IF(PAF!$B48=EL!$Q$2,"MT",IF(PAF!$B48=EL!R$2,"NT",IF(PAF!$B48=EL!$S$2,"OSR",IF(PAF!$B48=EL!$A$10,"PM",IF(PAF!$B48=EL!$U$2,"PW",IF(PAF!$B48=EL!$A$12,"re",IF(PAF!$B48=EL!$W$2,"OT",IF(PAF!$B48=EL!$X$2,"OTSeven","?")))))))))))))))))))</f>
        <v/>
      </c>
      <c r="X48" s="249" t="str">
        <f>IF(B48="","",B48&amp;IF($C$4=EL!$E$5,"Full Time","Part Time"))</f>
        <v/>
      </c>
      <c r="Y48" s="122" t="str">
        <f>IFERROR(VLOOKUP(X48,EL!$C$2:$D$36,2,"False"),"")</f>
        <v/>
      </c>
    </row>
    <row r="49" spans="1:25" ht="21.75" customHeight="1">
      <c r="A49" s="118" t="str">
        <f t="shared" si="2"/>
        <v/>
      </c>
      <c r="B49" s="206"/>
      <c r="C49" s="199"/>
      <c r="D49" s="147"/>
      <c r="E49" s="199"/>
      <c r="F49" s="199"/>
      <c r="G49" s="120"/>
      <c r="H49" s="140"/>
      <c r="I49" s="141"/>
      <c r="J49" s="121"/>
      <c r="K49" s="141"/>
      <c r="L49" s="141"/>
      <c r="M49" s="119">
        <f>IF(AND(G49="",C49="",H49=""),SUM($M$15:$M48),IF(G49*H49=0,"",G49*H49))</f>
        <v>0</v>
      </c>
      <c r="N49" s="322"/>
      <c r="O49" s="323"/>
      <c r="P49" s="324"/>
      <c r="Q49" s="230"/>
      <c r="R49" s="209" t="str">
        <f>IFERROR(IF(AND($C49="",$D49="",$G49=""),"",VLOOKUP($I49,FOAPs!A$2:B$10000,2,FALSE)&amp;" &gt;"),"F")</f>
        <v/>
      </c>
      <c r="S49" s="292" t="str">
        <f>IFERROR(IF(AND($C49="",$G49=""),"",VLOOKUP($J49,FOAPs!C$2:D$10000,2,FALSE)&amp;" &gt;"),"O")</f>
        <v/>
      </c>
      <c r="T49" s="292"/>
      <c r="U49" s="209" t="str">
        <f>IFERROR(IF(AND($C49="",$G49=""),"",VLOOKUP($K49,FOAPs!E$2:F$10000,2,FALSE)&amp;" &gt;"),"A")</f>
        <v/>
      </c>
      <c r="V49" s="209" t="str">
        <f>IFERROR(IF(AND($C49="",$D49="",$G49=""),"",VLOOKUP($L49,FOAPs!G$2:H$10000,2,FALSE)),"P")</f>
        <v/>
      </c>
      <c r="W49" s="253" t="str">
        <f>IF(PAF!$B49="","",IF(PAF!$B49=EL!$Y$2,"SPE",IF(PAF!$B49=EL!$Z$2,"SPM",IF(PAF!$B49=EL!$AA$2,"SPLH",IF(PAF!$B49=EL!$K$2,"AT",IF(PAF!$B49=EL!$L$2,"WTO",IF(PAF!$B49=EL!$A$22,"ES",IF(PAF!$B49=EL!$A$4,"FWT",IF(PAF!$B49=EL!$O$2,"hon",IF(PAF!$B49=EL!$P$2,"Inv",IF(PAF!$B49=EL!$P$2,"Inv",IF(PAF!$B49=EL!$Q$2,"MT",IF(PAF!$B49=EL!R$2,"NT",IF(PAF!$B49=EL!$S$2,"OSR",IF(PAF!$B49=EL!$A$10,"PM",IF(PAF!$B49=EL!$U$2,"PW",IF(PAF!$B49=EL!$A$12,"re",IF(PAF!$B49=EL!$W$2,"OT",IF(PAF!$B49=EL!$X$2,"OTSeven","?")))))))))))))))))))</f>
        <v/>
      </c>
      <c r="X49" s="249" t="str">
        <f>IF(B49="","",B49&amp;IF($C$4=EL!$E$5,"Full Time","Part Time"))</f>
        <v/>
      </c>
      <c r="Y49" s="122" t="str">
        <f>IFERROR(VLOOKUP(X49,EL!$C$2:$D$36,2,"False"),"")</f>
        <v/>
      </c>
    </row>
    <row r="50" spans="1:25" ht="21.75" customHeight="1">
      <c r="A50" s="118" t="str">
        <f t="shared" si="2"/>
        <v/>
      </c>
      <c r="B50" s="206"/>
      <c r="C50" s="199"/>
      <c r="D50" s="147"/>
      <c r="E50" s="199"/>
      <c r="F50" s="199"/>
      <c r="G50" s="120"/>
      <c r="H50" s="140"/>
      <c r="I50" s="141"/>
      <c r="J50" s="121"/>
      <c r="K50" s="141"/>
      <c r="L50" s="141"/>
      <c r="M50" s="119">
        <f>IF(AND(G50="",C50="",H50=""),SUM($M$15:$M49),IF(G50*H50=0,"",G50*H50))</f>
        <v>0</v>
      </c>
      <c r="N50" s="319"/>
      <c r="O50" s="320"/>
      <c r="P50" s="321"/>
      <c r="Q50" s="230"/>
      <c r="R50" s="209" t="str">
        <f>IFERROR(IF(AND($C50="",$D50="",$G50=""),"",VLOOKUP($I50,FOAPs!A$2:B$10000,2,FALSE)&amp;" &gt;"),"F")</f>
        <v/>
      </c>
      <c r="S50" s="292" t="str">
        <f>IFERROR(IF(AND($C50="",$G50=""),"",VLOOKUP($J50,FOAPs!C$2:D$10000,2,FALSE)&amp;" &gt;"),"O")</f>
        <v/>
      </c>
      <c r="T50" s="292"/>
      <c r="U50" s="209" t="str">
        <f>IFERROR(IF(AND($C50="",$G50=""),"",VLOOKUP($K50,FOAPs!E$2:F$10000,2,FALSE)&amp;" &gt;"),"A")</f>
        <v/>
      </c>
      <c r="V50" s="209" t="str">
        <f>IFERROR(IF(AND($C50="",$D50="",$G50=""),"",VLOOKUP($L50,FOAPs!G$2:H$10000,2,FALSE)),"P")</f>
        <v/>
      </c>
      <c r="W50" s="253" t="str">
        <f>IF(PAF!$B50="","",IF(PAF!$B50=EL!$Y$2,"SPE",IF(PAF!$B50=EL!$Z$2,"SPM",IF(PAF!$B50=EL!$AA$2,"SPLH",IF(PAF!$B50=EL!$K$2,"AT",IF(PAF!$B50=EL!$L$2,"WTO",IF(PAF!$B50=EL!$A$22,"ES",IF(PAF!$B50=EL!$A$4,"FWT",IF(PAF!$B50=EL!$O$2,"hon",IF(PAF!$B50=EL!$P$2,"Inv",IF(PAF!$B50=EL!$P$2,"Inv",IF(PAF!$B50=EL!$Q$2,"MT",IF(PAF!$B50=EL!R$2,"NT",IF(PAF!$B50=EL!$S$2,"OSR",IF(PAF!$B50=EL!$A$10,"PM",IF(PAF!$B50=EL!$U$2,"PW",IF(PAF!$B50=EL!$A$12,"re",IF(PAF!$B50=EL!$W$2,"OT",IF(PAF!$B50=EL!$X$2,"OTSeven","?")))))))))))))))))))</f>
        <v/>
      </c>
      <c r="X50" s="249" t="str">
        <f>IF(B50="","",B50&amp;IF($C$4=EL!$E$5,"Full Time","Part Time"))</f>
        <v/>
      </c>
      <c r="Y50" s="122" t="str">
        <f>IFERROR(VLOOKUP(X50,EL!$C$2:$D$36,2,"False"),"")</f>
        <v/>
      </c>
    </row>
    <row r="51" spans="1:25" ht="21.75" customHeight="1">
      <c r="A51" s="118" t="str">
        <f t="shared" si="2"/>
        <v/>
      </c>
      <c r="B51" s="206"/>
      <c r="C51" s="199"/>
      <c r="D51" s="147"/>
      <c r="E51" s="199"/>
      <c r="F51" s="199"/>
      <c r="G51" s="120"/>
      <c r="H51" s="140"/>
      <c r="I51" s="141"/>
      <c r="J51" s="121"/>
      <c r="K51" s="141"/>
      <c r="L51" s="141"/>
      <c r="M51" s="119">
        <f>IF(AND(G51="",C51="",H51=""),SUM($M$15:$M50),IF(G51*H51=0,"",G51*H51))</f>
        <v>0</v>
      </c>
      <c r="N51" s="322"/>
      <c r="O51" s="323"/>
      <c r="P51" s="324"/>
      <c r="Q51" s="230"/>
      <c r="R51" s="209" t="str">
        <f>IFERROR(IF(AND($C51="",$D51="",$G51=""),"",VLOOKUP($I51,FOAPs!A$2:B$10000,2,FALSE)&amp;" &gt;"),"F")</f>
        <v/>
      </c>
      <c r="S51" s="292" t="str">
        <f>IFERROR(IF(AND($C51="",$G51=""),"",VLOOKUP($J51,FOAPs!C$2:D$10000,2,FALSE)&amp;" &gt;"),"O")</f>
        <v/>
      </c>
      <c r="T51" s="292"/>
      <c r="U51" s="209" t="str">
        <f>IFERROR(IF(AND($C51="",$G51=""),"",VLOOKUP($K51,FOAPs!E$2:F$10000,2,FALSE)&amp;" &gt;"),"A")</f>
        <v/>
      </c>
      <c r="V51" s="209" t="str">
        <f>IFERROR(IF(AND($C51="",$D51="",$G51=""),"",VLOOKUP($L51,FOAPs!G$2:H$10000,2,FALSE)),"P")</f>
        <v/>
      </c>
      <c r="W51" s="253" t="str">
        <f>IF(PAF!$B51="","",IF(PAF!$B51=EL!$Y$2,"SPE",IF(PAF!$B51=EL!$Z$2,"SPM",IF(PAF!$B51=EL!$AA$2,"SPLH",IF(PAF!$B51=EL!$K$2,"AT",IF(PAF!$B51=EL!$L$2,"WTO",IF(PAF!$B51=EL!$A$22,"ES",IF(PAF!$B51=EL!$A$4,"FWT",IF(PAF!$B51=EL!$O$2,"hon",IF(PAF!$B51=EL!$P$2,"Inv",IF(PAF!$B51=EL!$P$2,"Inv",IF(PAF!$B51=EL!$Q$2,"MT",IF(PAF!$B51=EL!R$2,"NT",IF(PAF!$B51=EL!$S$2,"OSR",IF(PAF!$B51=EL!$A$10,"PM",IF(PAF!$B51=EL!$U$2,"PW",IF(PAF!$B51=EL!$A$12,"re",IF(PAF!$B51=EL!$W$2,"OT",IF(PAF!$B51=EL!$X$2,"OTSeven","?")))))))))))))))))))</f>
        <v/>
      </c>
      <c r="X51" s="249" t="str">
        <f>IF(B51="","",B51&amp;IF($C$4=EL!$E$5,"Full Time","Part Time"))</f>
        <v/>
      </c>
      <c r="Y51" s="122" t="str">
        <f>IFERROR(VLOOKUP(X51,EL!$C$2:$D$36,2,"False"),"")</f>
        <v/>
      </c>
    </row>
    <row r="52" spans="1:25" ht="21.75" customHeight="1">
      <c r="A52" s="118" t="str">
        <f t="shared" si="2"/>
        <v/>
      </c>
      <c r="B52" s="206"/>
      <c r="C52" s="199"/>
      <c r="D52" s="147"/>
      <c r="E52" s="199"/>
      <c r="F52" s="199"/>
      <c r="G52" s="120"/>
      <c r="H52" s="140"/>
      <c r="I52" s="141"/>
      <c r="J52" s="121"/>
      <c r="K52" s="141"/>
      <c r="L52" s="141"/>
      <c r="M52" s="119">
        <f>IF(AND(G52="",C52="",H52=""),SUM($M$15:$M51),IF(G52*H52=0,"",G52*H52))</f>
        <v>0</v>
      </c>
      <c r="N52" s="319"/>
      <c r="O52" s="320"/>
      <c r="P52" s="321"/>
      <c r="Q52" s="230"/>
      <c r="R52" s="209" t="str">
        <f>IFERROR(IF(AND($C52="",$D52="",$G52=""),"",VLOOKUP($I52,FOAPs!A$2:B$10000,2,FALSE)&amp;" &gt;"),"F")</f>
        <v/>
      </c>
      <c r="S52" s="292" t="str">
        <f>IFERROR(IF(AND($C52="",$G52=""),"",VLOOKUP($J52,FOAPs!C$2:D$10000,2,FALSE)&amp;" &gt;"),"O")</f>
        <v/>
      </c>
      <c r="T52" s="292"/>
      <c r="U52" s="209" t="str">
        <f>IFERROR(IF(AND($C52="",$G52=""),"",VLOOKUP($K52,FOAPs!E$2:F$10000,2,FALSE)&amp;" &gt;"),"A")</f>
        <v/>
      </c>
      <c r="V52" s="209" t="str">
        <f>IFERROR(IF(AND($C52="",$D52="",$G52=""),"",VLOOKUP($L52,FOAPs!G$2:H$10000,2,FALSE)),"P")</f>
        <v/>
      </c>
      <c r="W52" s="253" t="str">
        <f>IF(PAF!$B52="","",IF(PAF!$B52=EL!$Y$2,"SPE",IF(PAF!$B52=EL!$Z$2,"SPM",IF(PAF!$B52=EL!$AA$2,"SPLH",IF(PAF!$B52=EL!$K$2,"AT",IF(PAF!$B52=EL!$L$2,"WTO",IF(PAF!$B52=EL!$A$22,"ES",IF(PAF!$B52=EL!$A$4,"FWT",IF(PAF!$B52=EL!$O$2,"hon",IF(PAF!$B52=EL!$P$2,"Inv",IF(PAF!$B52=EL!$P$2,"Inv",IF(PAF!$B52=EL!$Q$2,"MT",IF(PAF!$B52=EL!R$2,"NT",IF(PAF!$B52=EL!$S$2,"OSR",IF(PAF!$B52=EL!$A$10,"PM",IF(PAF!$B52=EL!$U$2,"PW",IF(PAF!$B52=EL!$A$12,"re",IF(PAF!$B52=EL!$W$2,"OT",IF(PAF!$B52=EL!$X$2,"OTSeven","?")))))))))))))))))))</f>
        <v/>
      </c>
      <c r="X52" s="249" t="str">
        <f>IF(B52="","",B52&amp;IF($C$4=EL!$E$5,"Full Time","Part Time"))</f>
        <v/>
      </c>
      <c r="Y52" s="122" t="str">
        <f>IFERROR(VLOOKUP(X52,EL!$C$2:$D$36,2,"False"),"")</f>
        <v/>
      </c>
    </row>
    <row r="53" spans="1:25" ht="21.75" customHeight="1">
      <c r="A53" s="118" t="str">
        <f t="shared" si="2"/>
        <v/>
      </c>
      <c r="B53" s="206"/>
      <c r="C53" s="199"/>
      <c r="D53" s="147"/>
      <c r="E53" s="199"/>
      <c r="F53" s="199"/>
      <c r="G53" s="120"/>
      <c r="H53" s="140"/>
      <c r="I53" s="141"/>
      <c r="J53" s="121"/>
      <c r="K53" s="141"/>
      <c r="L53" s="141"/>
      <c r="M53" s="119">
        <f>IF(AND(G53="",C53="",H53=""),SUM($M$15:$M52),IF(G53*H53=0,"",G53*H53))</f>
        <v>0</v>
      </c>
      <c r="N53" s="322"/>
      <c r="O53" s="323"/>
      <c r="P53" s="324"/>
      <c r="Q53" s="230"/>
      <c r="R53" s="209" t="str">
        <f>IFERROR(IF(AND($C53="",$D53="",$G53=""),"",VLOOKUP($I53,FOAPs!A$2:B$10000,2,FALSE)&amp;" &gt;"),"F")</f>
        <v/>
      </c>
      <c r="S53" s="292" t="str">
        <f>IFERROR(IF(AND($C53="",$G53=""),"",VLOOKUP($J53,FOAPs!C$2:D$10000,2,FALSE)&amp;" &gt;"),"O")</f>
        <v/>
      </c>
      <c r="T53" s="292"/>
      <c r="U53" s="209" t="str">
        <f>IFERROR(IF(AND($C53="",$G53=""),"",VLOOKUP($K53,FOAPs!E$2:F$10000,2,FALSE)&amp;" &gt;"),"A")</f>
        <v/>
      </c>
      <c r="V53" s="209" t="str">
        <f>IFERROR(IF(AND($C53="",$D53="",$G53=""),"",VLOOKUP($L53,FOAPs!G$2:H$10000,2,FALSE)),"P")</f>
        <v/>
      </c>
      <c r="W53" s="253" t="str">
        <f>IF(PAF!$B53="","",IF(PAF!$B53=EL!$Y$2,"SPE",IF(PAF!$B53=EL!$Z$2,"SPM",IF(PAF!$B53=EL!$AA$2,"SPLH",IF(PAF!$B53=EL!$K$2,"AT",IF(PAF!$B53=EL!$L$2,"WTO",IF(PAF!$B53=EL!$A$22,"ES",IF(PAF!$B53=EL!$A$4,"FWT",IF(PAF!$B53=EL!$O$2,"hon",IF(PAF!$B53=EL!$P$2,"Inv",IF(PAF!$B53=EL!$P$2,"Inv",IF(PAF!$B53=EL!$Q$2,"MT",IF(PAF!$B53=EL!R$2,"NT",IF(PAF!$B53=EL!$S$2,"OSR",IF(PAF!$B53=EL!$A$10,"PM",IF(PAF!$B53=EL!$U$2,"PW",IF(PAF!$B53=EL!$A$12,"re",IF(PAF!$B53=EL!$W$2,"OT",IF(PAF!$B53=EL!$X$2,"OTSeven","?")))))))))))))))))))</f>
        <v/>
      </c>
      <c r="X53" s="249" t="str">
        <f>IF(B53="","",B53&amp;IF($C$4=EL!$E$5,"Full Time","Part Time"))</f>
        <v/>
      </c>
      <c r="Y53" s="122" t="str">
        <f>IFERROR(VLOOKUP(X53,EL!$C$2:$D$36,2,"False"),"")</f>
        <v/>
      </c>
    </row>
    <row r="54" spans="1:25" ht="21.75" customHeight="1">
      <c r="A54" s="118" t="str">
        <f t="shared" si="2"/>
        <v/>
      </c>
      <c r="B54" s="206"/>
      <c r="C54" s="199"/>
      <c r="D54" s="147"/>
      <c r="E54" s="199"/>
      <c r="F54" s="199"/>
      <c r="G54" s="120"/>
      <c r="H54" s="140"/>
      <c r="I54" s="141"/>
      <c r="J54" s="121"/>
      <c r="K54" s="141"/>
      <c r="L54" s="141"/>
      <c r="M54" s="119">
        <f>IF(AND(G54="",C54="",H54=""),SUM($M$15:$M53),IF(G54*H54=0,"",G54*H54))</f>
        <v>0</v>
      </c>
      <c r="N54" s="319"/>
      <c r="O54" s="320"/>
      <c r="P54" s="321"/>
      <c r="Q54" s="230"/>
      <c r="R54" s="209" t="str">
        <f>IFERROR(IF(AND($C54="",$D54="",$G54=""),"",VLOOKUP($I54,FOAPs!A$2:B$10000,2,FALSE)&amp;" &gt;"),"F")</f>
        <v/>
      </c>
      <c r="S54" s="292" t="str">
        <f>IFERROR(IF(AND($C54="",$G54=""),"",VLOOKUP($J54,FOAPs!C$2:D$10000,2,FALSE)&amp;" &gt;"),"O")</f>
        <v/>
      </c>
      <c r="T54" s="292"/>
      <c r="U54" s="209" t="str">
        <f>IFERROR(IF(AND($C54="",$G54=""),"",VLOOKUP($K54,FOAPs!E$2:F$10000,2,FALSE)&amp;" &gt;"),"A")</f>
        <v/>
      </c>
      <c r="V54" s="209" t="str">
        <f>IFERROR(IF(AND($C54="",$D54="",$G54=""),"",VLOOKUP($L54,FOAPs!G$2:H$10000,2,FALSE)),"P")</f>
        <v/>
      </c>
      <c r="W54" s="253" t="str">
        <f>IF(PAF!$B54="","",IF(PAF!$B54=EL!$Y$2,"SPE",IF(PAF!$B54=EL!$Z$2,"SPM",IF(PAF!$B54=EL!$AA$2,"SPLH",IF(PAF!$B54=EL!$K$2,"AT",IF(PAF!$B54=EL!$L$2,"WTO",IF(PAF!$B54=EL!$A$22,"ES",IF(PAF!$B54=EL!$A$4,"FWT",IF(PAF!$B54=EL!$O$2,"hon",IF(PAF!$B54=EL!$P$2,"Inv",IF(PAF!$B54=EL!$P$2,"Inv",IF(PAF!$B54=EL!$Q$2,"MT",IF(PAF!$B54=EL!R$2,"NT",IF(PAF!$B54=EL!$S$2,"OSR",IF(PAF!$B54=EL!$A$10,"PM",IF(PAF!$B54=EL!$U$2,"PW",IF(PAF!$B54=EL!$A$12,"re",IF(PAF!$B54=EL!$W$2,"OT",IF(PAF!$B54=EL!$X$2,"OTSeven","?")))))))))))))))))))</f>
        <v/>
      </c>
      <c r="X54" s="249" t="str">
        <f>IF(B54="","",B54&amp;IF($C$4=EL!$E$5,"Full Time","Part Time"))</f>
        <v/>
      </c>
      <c r="Y54" s="122" t="str">
        <f>IFERROR(VLOOKUP(X54,EL!$C$2:$D$36,2,"False"),"")</f>
        <v/>
      </c>
    </row>
    <row r="55" spans="1:25" ht="21.75" customHeight="1">
      <c r="A55" s="118" t="str">
        <f t="shared" si="2"/>
        <v/>
      </c>
      <c r="B55" s="206"/>
      <c r="C55" s="199"/>
      <c r="D55" s="147"/>
      <c r="E55" s="199"/>
      <c r="F55" s="199"/>
      <c r="G55" s="120"/>
      <c r="H55" s="140"/>
      <c r="I55" s="141"/>
      <c r="J55" s="121"/>
      <c r="K55" s="141"/>
      <c r="L55" s="141"/>
      <c r="M55" s="119">
        <f>IF(AND(G55="",C55="",H55=""),SUM($M$15:$M54),IF(G55*H55=0,"",G55*H55))</f>
        <v>0</v>
      </c>
      <c r="N55" s="322"/>
      <c r="O55" s="323"/>
      <c r="P55" s="324"/>
      <c r="Q55" s="230"/>
      <c r="R55" s="209" t="str">
        <f>IFERROR(IF(AND($C55="",$D55="",$G55=""),"",VLOOKUP($I55,FOAPs!A$2:B$10000,2,FALSE)&amp;" &gt;"),"F")</f>
        <v/>
      </c>
      <c r="S55" s="292" t="str">
        <f>IFERROR(IF(AND($C55="",$G55=""),"",VLOOKUP($J55,FOAPs!C$2:D$10000,2,FALSE)&amp;" &gt;"),"O")</f>
        <v/>
      </c>
      <c r="T55" s="292"/>
      <c r="U55" s="209" t="str">
        <f>IFERROR(IF(AND($C55="",$G55=""),"",VLOOKUP($K55,FOAPs!E$2:F$10000,2,FALSE)&amp;" &gt;"),"A")</f>
        <v/>
      </c>
      <c r="V55" s="209" t="str">
        <f>IFERROR(IF(AND($C55="",$D55="",$G55=""),"",VLOOKUP($L55,FOAPs!G$2:H$10000,2,FALSE)),"P")</f>
        <v/>
      </c>
      <c r="W55" s="253" t="str">
        <f>IF(PAF!$B55="","",IF(PAF!$B55=EL!$Y$2,"SPE",IF(PAF!$B55=EL!$Z$2,"SPM",IF(PAF!$B55=EL!$AA$2,"SPLH",IF(PAF!$B55=EL!$K$2,"AT",IF(PAF!$B55=EL!$L$2,"WTO",IF(PAF!$B55=EL!$A$22,"ES",IF(PAF!$B55=EL!$A$4,"FWT",IF(PAF!$B55=EL!$O$2,"hon",IF(PAF!$B55=EL!$P$2,"Inv",IF(PAF!$B55=EL!$P$2,"Inv",IF(PAF!$B55=EL!$Q$2,"MT",IF(PAF!$B55=EL!R$2,"NT",IF(PAF!$B55=EL!$S$2,"OSR",IF(PAF!$B55=EL!$A$10,"PM",IF(PAF!$B55=EL!$U$2,"PW",IF(PAF!$B55=EL!$A$12,"re",IF(PAF!$B55=EL!$W$2,"OT",IF(PAF!$B55=EL!$X$2,"OTSeven","?")))))))))))))))))))</f>
        <v/>
      </c>
      <c r="X55" s="249" t="str">
        <f>IF(B55="","",B55&amp;IF($C$4=EL!$E$5,"Full Time","Part Time"))</f>
        <v/>
      </c>
      <c r="Y55" s="122" t="str">
        <f>IFERROR(VLOOKUP(X55,EL!$C$2:$D$36,2,"False"),"")</f>
        <v/>
      </c>
    </row>
    <row r="56" spans="1:25" ht="21.75" customHeight="1">
      <c r="A56" s="118" t="str">
        <f t="shared" si="2"/>
        <v/>
      </c>
      <c r="B56" s="206"/>
      <c r="C56" s="199"/>
      <c r="D56" s="147"/>
      <c r="E56" s="199"/>
      <c r="F56" s="199"/>
      <c r="G56" s="120"/>
      <c r="H56" s="140"/>
      <c r="I56" s="141"/>
      <c r="J56" s="121"/>
      <c r="K56" s="141"/>
      <c r="L56" s="141"/>
      <c r="M56" s="119">
        <f>IF(AND(G56="",C56="",H56=""),SUM($M$15:$M55),IF(G56*H56=0,"",G56*H56))</f>
        <v>0</v>
      </c>
      <c r="N56" s="319"/>
      <c r="O56" s="320"/>
      <c r="P56" s="321"/>
      <c r="Q56" s="230"/>
      <c r="R56" s="209" t="str">
        <f>IFERROR(IF(AND($C56="",$D56="",$G56=""),"",VLOOKUP($I56,FOAPs!A$2:B$10000,2,FALSE)&amp;" &gt;"),"F")</f>
        <v/>
      </c>
      <c r="S56" s="292" t="str">
        <f>IFERROR(IF(AND($C56="",$G56=""),"",VLOOKUP($J56,FOAPs!C$2:D$10000,2,FALSE)&amp;" &gt;"),"O")</f>
        <v/>
      </c>
      <c r="T56" s="292"/>
      <c r="U56" s="209" t="str">
        <f>IFERROR(IF(AND($C56="",$G56=""),"",VLOOKUP($K56,FOAPs!E$2:F$10000,2,FALSE)&amp;" &gt;"),"A")</f>
        <v/>
      </c>
      <c r="V56" s="209" t="str">
        <f>IFERROR(IF(AND($C56="",$D56="",$G56=""),"",VLOOKUP($L56,FOAPs!G$2:H$10000,2,FALSE)),"P")</f>
        <v/>
      </c>
      <c r="W56" s="253" t="str">
        <f>IF(PAF!$B56="","",IF(PAF!$B56=EL!$Y$2,"SPE",IF(PAF!$B56=EL!$Z$2,"SPM",IF(PAF!$B56=EL!$AA$2,"SPLH",IF(PAF!$B56=EL!$K$2,"AT",IF(PAF!$B56=EL!$L$2,"WTO",IF(PAF!$B56=EL!$A$22,"ES",IF(PAF!$B56=EL!$A$4,"FWT",IF(PAF!$B56=EL!$O$2,"hon",IF(PAF!$B56=EL!$P$2,"Inv",IF(PAF!$B56=EL!$P$2,"Inv",IF(PAF!$B56=EL!$Q$2,"MT",IF(PAF!$B56=EL!R$2,"NT",IF(PAF!$B56=EL!$S$2,"OSR",IF(PAF!$B56=EL!$A$10,"PM",IF(PAF!$B56=EL!$U$2,"PW",IF(PAF!$B56=EL!$A$12,"re",IF(PAF!$B56=EL!$W$2,"OT",IF(PAF!$B56=EL!$X$2,"OTSeven","?")))))))))))))))))))</f>
        <v/>
      </c>
      <c r="X56" s="249" t="str">
        <f>IF(B56="","",B56&amp;IF($C$4=EL!$E$5,"Full Time","Part Time"))</f>
        <v/>
      </c>
      <c r="Y56" s="122" t="str">
        <f>IFERROR(VLOOKUP(X56,EL!$C$2:$D$36,2,"False"),"")</f>
        <v/>
      </c>
    </row>
    <row r="57" spans="1:25" ht="21.75" customHeight="1">
      <c r="A57" s="118" t="str">
        <f t="shared" si="2"/>
        <v/>
      </c>
      <c r="B57" s="206"/>
      <c r="C57" s="199"/>
      <c r="D57" s="147"/>
      <c r="E57" s="199"/>
      <c r="F57" s="199"/>
      <c r="G57" s="120"/>
      <c r="H57" s="140"/>
      <c r="I57" s="141"/>
      <c r="J57" s="121"/>
      <c r="K57" s="141"/>
      <c r="L57" s="141"/>
      <c r="M57" s="119">
        <f>IF(AND(G57="",C57="",H57=""),SUM($M$15:$M56),IF(G57*H57=0,"",G57*H57))</f>
        <v>0</v>
      </c>
      <c r="N57" s="322"/>
      <c r="O57" s="323"/>
      <c r="P57" s="324"/>
      <c r="Q57" s="230"/>
      <c r="R57" s="209" t="str">
        <f>IFERROR(IF(AND($C57="",$D57="",$G57=""),"",VLOOKUP($I57,FOAPs!A$2:B$10000,2,FALSE)&amp;" &gt;"),"F")</f>
        <v/>
      </c>
      <c r="S57" s="292" t="str">
        <f>IFERROR(IF(AND($C57="",$G57=""),"",VLOOKUP($J57,FOAPs!C$2:D$10000,2,FALSE)&amp;" &gt;"),"O")</f>
        <v/>
      </c>
      <c r="T57" s="292"/>
      <c r="U57" s="209" t="str">
        <f>IFERROR(IF(AND($C57="",$G57=""),"",VLOOKUP($K57,FOAPs!E$2:F$10000,2,FALSE)&amp;" &gt;"),"A")</f>
        <v/>
      </c>
      <c r="V57" s="209" t="str">
        <f>IFERROR(IF(AND($C57="",$D57="",$G57=""),"",VLOOKUP($L57,FOAPs!G$2:H$10000,2,FALSE)),"P")</f>
        <v/>
      </c>
      <c r="W57" s="253" t="str">
        <f>IF(PAF!$B57="","",IF(PAF!$B57=EL!$Y$2,"SPE",IF(PAF!$B57=EL!$Z$2,"SPM",IF(PAF!$B57=EL!$AA$2,"SPLH",IF(PAF!$B57=EL!$K$2,"AT",IF(PAF!$B57=EL!$L$2,"WTO",IF(PAF!$B57=EL!$A$22,"ES",IF(PAF!$B57=EL!$A$4,"FWT",IF(PAF!$B57=EL!$O$2,"hon",IF(PAF!$B57=EL!$P$2,"Inv",IF(PAF!$B57=EL!$P$2,"Inv",IF(PAF!$B57=EL!$Q$2,"MT",IF(PAF!$B57=EL!R$2,"NT",IF(PAF!$B57=EL!$S$2,"OSR",IF(PAF!$B57=EL!$A$10,"PM",IF(PAF!$B57=EL!$U$2,"PW",IF(PAF!$B57=EL!$A$12,"re",IF(PAF!$B57=EL!$W$2,"OT",IF(PAF!$B57=EL!$X$2,"OTSeven","?")))))))))))))))))))</f>
        <v/>
      </c>
      <c r="X57" s="249" t="str">
        <f>IF(B57="","",B57&amp;IF($C$4=EL!$E$5,"Full Time","Part Time"))</f>
        <v/>
      </c>
      <c r="Y57" s="122" t="str">
        <f>IFERROR(VLOOKUP(X57,EL!$C$2:$D$36,2,"False"),"")</f>
        <v/>
      </c>
    </row>
    <row r="58" spans="1:25" ht="21.75" customHeight="1">
      <c r="A58" s="118" t="str">
        <f t="shared" si="2"/>
        <v/>
      </c>
      <c r="B58" s="206"/>
      <c r="C58" s="199"/>
      <c r="D58" s="147"/>
      <c r="E58" s="199"/>
      <c r="F58" s="199"/>
      <c r="G58" s="120"/>
      <c r="H58" s="140"/>
      <c r="I58" s="141"/>
      <c r="J58" s="121"/>
      <c r="K58" s="141"/>
      <c r="L58" s="141"/>
      <c r="M58" s="119">
        <f>IF(AND(G58="",C58="",H58=""),SUM($M$15:$M57),IF(G58*H58=0,"",G58*H58))</f>
        <v>0</v>
      </c>
      <c r="N58" s="319"/>
      <c r="O58" s="320"/>
      <c r="P58" s="321"/>
      <c r="Q58" s="230"/>
      <c r="R58" s="209" t="str">
        <f>IFERROR(IF(AND($C58="",$D58="",$G58=""),"",VLOOKUP($I58,FOAPs!A$2:B$10000,2,FALSE)&amp;" &gt;"),"F")</f>
        <v/>
      </c>
      <c r="S58" s="292" t="str">
        <f>IFERROR(IF(AND($C58="",$G58=""),"",VLOOKUP($J58,FOAPs!C$2:D$10000,2,FALSE)&amp;" &gt;"),"O")</f>
        <v/>
      </c>
      <c r="T58" s="292"/>
      <c r="U58" s="209" t="str">
        <f>IFERROR(IF(AND($C58="",$G58=""),"",VLOOKUP($K58,FOAPs!E$2:F$10000,2,FALSE)&amp;" &gt;"),"A")</f>
        <v/>
      </c>
      <c r="V58" s="209" t="str">
        <f>IFERROR(IF(AND($C58="",$D58="",$G58=""),"",VLOOKUP($L58,FOAPs!G$2:H$10000,2,FALSE)),"P")</f>
        <v/>
      </c>
      <c r="W58" s="253" t="str">
        <f>IF(PAF!$B58="","",IF(PAF!$B58=EL!$Y$2,"SPE",IF(PAF!$B58=EL!$Z$2,"SPM",IF(PAF!$B58=EL!$AA$2,"SPLH",IF(PAF!$B58=EL!$K$2,"AT",IF(PAF!$B58=EL!$L$2,"WTO",IF(PAF!$B58=EL!$A$22,"ES",IF(PAF!$B58=EL!$A$4,"FWT",IF(PAF!$B58=EL!$O$2,"hon",IF(PAF!$B58=EL!$P$2,"Inv",IF(PAF!$B58=EL!$P$2,"Inv",IF(PAF!$B58=EL!$Q$2,"MT",IF(PAF!$B58=EL!R$2,"NT",IF(PAF!$B58=EL!$S$2,"OSR",IF(PAF!$B58=EL!$A$10,"PM",IF(PAF!$B58=EL!$U$2,"PW",IF(PAF!$B58=EL!$A$12,"re",IF(PAF!$B58=EL!$W$2,"OT",IF(PAF!$B58=EL!$X$2,"OTSeven","?")))))))))))))))))))</f>
        <v/>
      </c>
      <c r="X58" s="249" t="str">
        <f>IF(B58="","",B58&amp;IF($C$4=EL!$E$5,"Full Time","Part Time"))</f>
        <v/>
      </c>
      <c r="Y58" s="122" t="str">
        <f>IFERROR(VLOOKUP(X58,EL!$C$2:$D$36,2,"False"),"")</f>
        <v/>
      </c>
    </row>
    <row r="59" spans="1:25" ht="21.75" customHeight="1">
      <c r="A59" s="118" t="str">
        <f t="shared" si="2"/>
        <v/>
      </c>
      <c r="B59" s="206"/>
      <c r="C59" s="199"/>
      <c r="D59" s="147"/>
      <c r="E59" s="199"/>
      <c r="F59" s="199"/>
      <c r="G59" s="120"/>
      <c r="H59" s="140"/>
      <c r="I59" s="141"/>
      <c r="J59" s="121"/>
      <c r="K59" s="141"/>
      <c r="L59" s="141"/>
      <c r="M59" s="119">
        <f>IF(AND(G59="",C59="",H59=""),SUM($M$15:$M58),IF(G59*H59=0,"",G59*H59))</f>
        <v>0</v>
      </c>
      <c r="N59" s="322"/>
      <c r="O59" s="323"/>
      <c r="P59" s="324"/>
      <c r="Q59" s="230"/>
      <c r="R59" s="209" t="str">
        <f>IFERROR(IF(AND($C59="",$D59="",$G59=""),"",VLOOKUP($I59,FOAPs!A$2:B$10000,2,FALSE)&amp;" &gt;"),"F")</f>
        <v/>
      </c>
      <c r="S59" s="292" t="str">
        <f>IFERROR(IF(AND($C59="",$G59=""),"",VLOOKUP($J59,FOAPs!C$2:D$10000,2,FALSE)&amp;" &gt;"),"O")</f>
        <v/>
      </c>
      <c r="T59" s="292"/>
      <c r="U59" s="209" t="str">
        <f>IFERROR(IF(AND($C59="",$G59=""),"",VLOOKUP($K59,FOAPs!E$2:F$10000,2,FALSE)&amp;" &gt;"),"A")</f>
        <v/>
      </c>
      <c r="V59" s="209" t="str">
        <f>IFERROR(IF(AND($C59="",$D59="",$G59=""),"",VLOOKUP($L59,FOAPs!G$2:H$10000,2,FALSE)),"P")</f>
        <v/>
      </c>
      <c r="W59" s="253" t="str">
        <f>IF(PAF!$B59="","",IF(PAF!$B59=EL!$Y$2,"SPE",IF(PAF!$B59=EL!$Z$2,"SPM",IF(PAF!$B59=EL!$AA$2,"SPLH",IF(PAF!$B59=EL!$K$2,"AT",IF(PAF!$B59=EL!$L$2,"WTO",IF(PAF!$B59=EL!$A$22,"ES",IF(PAF!$B59=EL!$A$4,"FWT",IF(PAF!$B59=EL!$O$2,"hon",IF(PAF!$B59=EL!$P$2,"Inv",IF(PAF!$B59=EL!$P$2,"Inv",IF(PAF!$B59=EL!$Q$2,"MT",IF(PAF!$B59=EL!R$2,"NT",IF(PAF!$B59=EL!$S$2,"OSR",IF(PAF!$B59=EL!$A$10,"PM",IF(PAF!$B59=EL!$U$2,"PW",IF(PAF!$B59=EL!$A$12,"re",IF(PAF!$B59=EL!$W$2,"OT",IF(PAF!$B59=EL!$X$2,"OTSeven","?")))))))))))))))))))</f>
        <v/>
      </c>
      <c r="X59" s="249" t="str">
        <f>IF(B59="","",B59&amp;IF($C$4=EL!$E$5,"Full Time","Part Time"))</f>
        <v/>
      </c>
      <c r="Y59" s="122" t="str">
        <f>IFERROR(VLOOKUP(X59,EL!$C$2:$D$36,2,"False"),"")</f>
        <v/>
      </c>
    </row>
    <row r="60" spans="1:25" ht="21.75" customHeight="1">
      <c r="A60" s="118" t="str">
        <f t="shared" si="2"/>
        <v/>
      </c>
      <c r="B60" s="206"/>
      <c r="C60" s="199"/>
      <c r="D60" s="147"/>
      <c r="E60" s="199"/>
      <c r="F60" s="199"/>
      <c r="G60" s="120"/>
      <c r="H60" s="140"/>
      <c r="I60" s="141"/>
      <c r="J60" s="121"/>
      <c r="K60" s="141"/>
      <c r="L60" s="141"/>
      <c r="M60" s="119">
        <f>IF(AND(G60="",C60="",H60=""),SUM($M$15:$M59),IF(G60*H60=0,"",G60*H60))</f>
        <v>0</v>
      </c>
      <c r="N60" s="319"/>
      <c r="O60" s="320"/>
      <c r="P60" s="321"/>
      <c r="Q60" s="230"/>
      <c r="R60" s="209" t="str">
        <f>IFERROR(IF(AND($C60="",$D60="",$G60=""),"",VLOOKUP($I60,FOAPs!A$2:B$10000,2,FALSE)&amp;" &gt;"),"F")</f>
        <v/>
      </c>
      <c r="S60" s="292" t="str">
        <f>IFERROR(IF(AND($C60="",$G60=""),"",VLOOKUP($J60,FOAPs!C$2:D$10000,2,FALSE)&amp;" &gt;"),"O")</f>
        <v/>
      </c>
      <c r="T60" s="292"/>
      <c r="U60" s="209" t="str">
        <f>IFERROR(IF(AND($C60="",$G60=""),"",VLOOKUP($K60,FOAPs!E$2:F$10000,2,FALSE)&amp;" &gt;"),"A")</f>
        <v/>
      </c>
      <c r="V60" s="209" t="str">
        <f>IFERROR(IF(AND($C60="",$D60="",$G60=""),"",VLOOKUP($L60,FOAPs!G$2:H$10000,2,FALSE)),"P")</f>
        <v/>
      </c>
      <c r="W60" s="253" t="str">
        <f>IF(PAF!$B60="","",IF(PAF!$B60=EL!$Y$2,"SPE",IF(PAF!$B60=EL!$Z$2,"SPM",IF(PAF!$B60=EL!$AA$2,"SPLH",IF(PAF!$B60=EL!$K$2,"AT",IF(PAF!$B60=EL!$L$2,"WTO",IF(PAF!$B60=EL!$A$22,"ES",IF(PAF!$B60=EL!$A$4,"FWT",IF(PAF!$B60=EL!$O$2,"hon",IF(PAF!$B60=EL!$P$2,"Inv",IF(PAF!$B60=EL!$P$2,"Inv",IF(PAF!$B60=EL!$Q$2,"MT",IF(PAF!$B60=EL!R$2,"NT",IF(PAF!$B60=EL!$S$2,"OSR",IF(PAF!$B60=EL!$A$10,"PM",IF(PAF!$B60=EL!$U$2,"PW",IF(PAF!$B60=EL!$A$12,"re",IF(PAF!$B60=EL!$W$2,"OT",IF(PAF!$B60=EL!$X$2,"OTSeven","?")))))))))))))))))))</f>
        <v/>
      </c>
      <c r="X60" s="249" t="str">
        <f>IF(B60="","",B60&amp;IF($C$4=EL!$E$5,"Full Time","Part Time"))</f>
        <v/>
      </c>
      <c r="Y60" s="122" t="str">
        <f>IFERROR(VLOOKUP(X60,EL!$C$2:$D$36,2,"False"),"")</f>
        <v/>
      </c>
    </row>
    <row r="61" spans="1:25" ht="21.75" customHeight="1">
      <c r="A61" s="118" t="str">
        <f t="shared" si="2"/>
        <v/>
      </c>
      <c r="B61" s="206"/>
      <c r="C61" s="199"/>
      <c r="D61" s="147"/>
      <c r="E61" s="199"/>
      <c r="F61" s="199"/>
      <c r="G61" s="120"/>
      <c r="H61" s="140"/>
      <c r="I61" s="141"/>
      <c r="J61" s="121"/>
      <c r="K61" s="141"/>
      <c r="L61" s="141"/>
      <c r="M61" s="119">
        <f>IF(AND(G61="",C61="",H61=""),SUM($M$15:$M60),IF(G61*H61=0,"",G61*H61))</f>
        <v>0</v>
      </c>
      <c r="N61" s="322"/>
      <c r="O61" s="323"/>
      <c r="P61" s="324"/>
      <c r="Q61" s="230"/>
      <c r="R61" s="209" t="str">
        <f>IFERROR(IF(AND($C61="",$D61="",$G61=""),"",VLOOKUP($I61,FOAPs!A$2:B$10000,2,FALSE)&amp;" &gt;"),"F")</f>
        <v/>
      </c>
      <c r="S61" s="292" t="str">
        <f>IFERROR(IF(AND($C61="",$G61=""),"",VLOOKUP($J61,FOAPs!C$2:D$10000,2,FALSE)&amp;" &gt;"),"O")</f>
        <v/>
      </c>
      <c r="T61" s="292"/>
      <c r="U61" s="209" t="str">
        <f>IFERROR(IF(AND($C61="",$G61=""),"",VLOOKUP($K61,FOAPs!E$2:F$10000,2,FALSE)&amp;" &gt;"),"A")</f>
        <v/>
      </c>
      <c r="V61" s="209" t="str">
        <f>IFERROR(IF(AND($C61="",$D61="",$G61=""),"",VLOOKUP($L61,FOAPs!G$2:H$10000,2,FALSE)),"P")</f>
        <v/>
      </c>
      <c r="W61" s="253" t="str">
        <f>IF(PAF!$B61="","",IF(PAF!$B61=EL!$Y$2,"SPE",IF(PAF!$B61=EL!$Z$2,"SPM",IF(PAF!$B61=EL!$AA$2,"SPLH",IF(PAF!$B61=EL!$K$2,"AT",IF(PAF!$B61=EL!$L$2,"WTO",IF(PAF!$B61=EL!$A$22,"ES",IF(PAF!$B61=EL!$A$4,"FWT",IF(PAF!$B61=EL!$O$2,"hon",IF(PAF!$B61=EL!$P$2,"Inv",IF(PAF!$B61=EL!$P$2,"Inv",IF(PAF!$B61=EL!$Q$2,"MT",IF(PAF!$B61=EL!R$2,"NT",IF(PAF!$B61=EL!$S$2,"OSR",IF(PAF!$B61=EL!$A$10,"PM",IF(PAF!$B61=EL!$U$2,"PW",IF(PAF!$B61=EL!$A$12,"re",IF(PAF!$B61=EL!$W$2,"OT",IF(PAF!$B61=EL!$X$2,"OTSeven","?")))))))))))))))))))</f>
        <v/>
      </c>
      <c r="X61" s="249" t="str">
        <f>IF(B61="","",B61&amp;IF($C$4=EL!$E$5,"Full Time","Part Time"))</f>
        <v/>
      </c>
      <c r="Y61" s="122" t="str">
        <f>IFERROR(VLOOKUP(X61,EL!$C$2:$D$36,2,"False"),"")</f>
        <v/>
      </c>
    </row>
    <row r="62" spans="1:25" ht="21.75" customHeight="1">
      <c r="A62" s="118" t="str">
        <f t="shared" si="2"/>
        <v/>
      </c>
      <c r="B62" s="206"/>
      <c r="C62" s="199"/>
      <c r="D62" s="147"/>
      <c r="E62" s="199"/>
      <c r="F62" s="199"/>
      <c r="G62" s="120"/>
      <c r="H62" s="140"/>
      <c r="I62" s="141"/>
      <c r="J62" s="121"/>
      <c r="K62" s="141"/>
      <c r="L62" s="141"/>
      <c r="M62" s="119">
        <f>IF(AND(G62="",C62="",H62=""),SUM($M$15:$M61),IF(G62*H62=0,"",G62*H62))</f>
        <v>0</v>
      </c>
      <c r="N62" s="319"/>
      <c r="O62" s="320"/>
      <c r="P62" s="321"/>
      <c r="Q62" s="230"/>
      <c r="R62" s="209" t="str">
        <f>IFERROR(IF(AND($C62="",$D62="",$G62=""),"",VLOOKUP($I62,FOAPs!A$2:B$10000,2,FALSE)&amp;" &gt;"),"F")</f>
        <v/>
      </c>
      <c r="S62" s="292" t="str">
        <f>IFERROR(IF(AND($C62="",$G62=""),"",VLOOKUP($J62,FOAPs!C$2:D$10000,2,FALSE)&amp;" &gt;"),"O")</f>
        <v/>
      </c>
      <c r="T62" s="292"/>
      <c r="U62" s="209" t="str">
        <f>IFERROR(IF(AND($C62="",$G62=""),"",VLOOKUP($K62,FOAPs!E$2:F$10000,2,FALSE)&amp;" &gt;"),"A")</f>
        <v/>
      </c>
      <c r="V62" s="209" t="str">
        <f>IFERROR(IF(AND($C62="",$D62="",$G62=""),"",VLOOKUP($L62,FOAPs!G$2:H$10000,2,FALSE)),"P")</f>
        <v/>
      </c>
      <c r="W62" s="253" t="str">
        <f>IF(PAF!$B62="","",IF(PAF!$B62=EL!$Y$2,"SPE",IF(PAF!$B62=EL!$Z$2,"SPM",IF(PAF!$B62=EL!$AA$2,"SPLH",IF(PAF!$B62=EL!$K$2,"AT",IF(PAF!$B62=EL!$L$2,"WTO",IF(PAF!$B62=EL!$A$22,"ES",IF(PAF!$B62=EL!$A$4,"FWT",IF(PAF!$B62=EL!$O$2,"hon",IF(PAF!$B62=EL!$P$2,"Inv",IF(PAF!$B62=EL!$P$2,"Inv",IF(PAF!$B62=EL!$Q$2,"MT",IF(PAF!$B62=EL!R$2,"NT",IF(PAF!$B62=EL!$S$2,"OSR",IF(PAF!$B62=EL!$A$10,"PM",IF(PAF!$B62=EL!$U$2,"PW",IF(PAF!$B62=EL!$A$12,"re",IF(PAF!$B62=EL!$W$2,"OT",IF(PAF!$B62=EL!$X$2,"OTSeven","?")))))))))))))))))))</f>
        <v/>
      </c>
      <c r="X62" s="249" t="str">
        <f>IF(B62="","",B62&amp;IF($C$4=EL!$E$5,"Full Time","Part Time"))</f>
        <v/>
      </c>
      <c r="Y62" s="122" t="str">
        <f>IFERROR(VLOOKUP(X62,EL!$C$2:$D$36,2,"False"),"")</f>
        <v/>
      </c>
    </row>
    <row r="63" spans="1:25" ht="21.75" customHeight="1">
      <c r="A63" s="118" t="str">
        <f t="shared" si="2"/>
        <v/>
      </c>
      <c r="B63" s="206"/>
      <c r="C63" s="199"/>
      <c r="D63" s="147"/>
      <c r="E63" s="199"/>
      <c r="F63" s="199"/>
      <c r="G63" s="120"/>
      <c r="H63" s="140"/>
      <c r="I63" s="141"/>
      <c r="J63" s="121"/>
      <c r="K63" s="141"/>
      <c r="L63" s="141"/>
      <c r="M63" s="119">
        <f>IF(AND(G63="",C63="",H63=""),SUM($M$15:$M62),IF(G63*H63=0,"",G63*H63))</f>
        <v>0</v>
      </c>
      <c r="N63" s="322"/>
      <c r="O63" s="323"/>
      <c r="P63" s="324"/>
      <c r="Q63" s="230"/>
      <c r="R63" s="209" t="str">
        <f>IFERROR(IF(AND($C63="",$D63="",$G63=""),"",VLOOKUP($I63,FOAPs!A$2:B$10000,2,FALSE)&amp;" &gt;"),"F")</f>
        <v/>
      </c>
      <c r="S63" s="292" t="str">
        <f>IFERROR(IF(AND($C63="",$G63=""),"",VLOOKUP($J63,FOAPs!C$2:D$10000,2,FALSE)&amp;" &gt;"),"O")</f>
        <v/>
      </c>
      <c r="T63" s="292"/>
      <c r="U63" s="209" t="str">
        <f>IFERROR(IF(AND($C63="",$G63=""),"",VLOOKUP($K63,FOAPs!E$2:F$10000,2,FALSE)&amp;" &gt;"),"A")</f>
        <v/>
      </c>
      <c r="V63" s="209" t="str">
        <f>IFERROR(IF(AND($C63="",$D63="",$G63=""),"",VLOOKUP($L63,FOAPs!G$2:H$10000,2,FALSE)),"P")</f>
        <v/>
      </c>
      <c r="W63" s="253" t="str">
        <f>IF(PAF!$B63="","",IF(PAF!$B63=EL!$Y$2,"SPE",IF(PAF!$B63=EL!$Z$2,"SPM",IF(PAF!$B63=EL!$AA$2,"SPLH",IF(PAF!$B63=EL!$K$2,"AT",IF(PAF!$B63=EL!$L$2,"WTO",IF(PAF!$B63=EL!$A$22,"ES",IF(PAF!$B63=EL!$A$4,"FWT",IF(PAF!$B63=EL!$O$2,"hon",IF(PAF!$B63=EL!$P$2,"Inv",IF(PAF!$B63=EL!$P$2,"Inv",IF(PAF!$B63=EL!$Q$2,"MT",IF(PAF!$B63=EL!R$2,"NT",IF(PAF!$B63=EL!$S$2,"OSR",IF(PAF!$B63=EL!$A$10,"PM",IF(PAF!$B63=EL!$U$2,"PW",IF(PAF!$B63=EL!$A$12,"re",IF(PAF!$B63=EL!$W$2,"OT",IF(PAF!$B63=EL!$X$2,"OTSeven","?")))))))))))))))))))</f>
        <v/>
      </c>
      <c r="X63" s="249" t="str">
        <f>IF(B63="","",B63&amp;IF($C$4=EL!$E$5,"Full Time","Part Time"))</f>
        <v/>
      </c>
      <c r="Y63" s="122" t="str">
        <f>IFERROR(VLOOKUP(X63,EL!$C$2:$D$36,2,"False"),"")</f>
        <v/>
      </c>
    </row>
    <row r="64" spans="1:25" ht="21.75" customHeight="1">
      <c r="A64" s="118" t="str">
        <f t="shared" si="2"/>
        <v/>
      </c>
      <c r="B64" s="206"/>
      <c r="C64" s="199"/>
      <c r="D64" s="147"/>
      <c r="E64" s="199"/>
      <c r="F64" s="199"/>
      <c r="G64" s="120"/>
      <c r="H64" s="140"/>
      <c r="I64" s="141"/>
      <c r="J64" s="121"/>
      <c r="K64" s="141"/>
      <c r="L64" s="141"/>
      <c r="M64" s="119">
        <f>IF(AND(G64="",C64="",H64=""),SUM($M$15:$M63),IF(G64*H64=0,"",G64*H64))</f>
        <v>0</v>
      </c>
      <c r="N64" s="319"/>
      <c r="O64" s="320"/>
      <c r="P64" s="321"/>
      <c r="Q64" s="230"/>
      <c r="R64" s="209" t="str">
        <f>IFERROR(IF(AND($C64="",$D64="",$G64=""),"",VLOOKUP($I64,FOAPs!A$2:B$10000,2,FALSE)&amp;" &gt;"),"F")</f>
        <v/>
      </c>
      <c r="S64" s="292" t="str">
        <f>IFERROR(IF(AND($C64="",$G64=""),"",VLOOKUP($J64,FOAPs!C$2:D$10000,2,FALSE)&amp;" &gt;"),"O")</f>
        <v/>
      </c>
      <c r="T64" s="292"/>
      <c r="U64" s="209" t="str">
        <f>IFERROR(IF(AND($C64="",$G64=""),"",VLOOKUP($K64,FOAPs!E$2:F$10000,2,FALSE)&amp;" &gt;"),"A")</f>
        <v/>
      </c>
      <c r="V64" s="209" t="str">
        <f>IFERROR(IF(AND($C64="",$D64="",$G64=""),"",VLOOKUP($L64,FOAPs!G$2:H$10000,2,FALSE)),"P")</f>
        <v/>
      </c>
      <c r="W64" s="253" t="str">
        <f>IF(PAF!$B64="","",IF(PAF!$B64=EL!$Y$2,"SPE",IF(PAF!$B64=EL!$Z$2,"SPM",IF(PAF!$B64=EL!$AA$2,"SPLH",IF(PAF!$B64=EL!$K$2,"AT",IF(PAF!$B64=EL!$L$2,"WTO",IF(PAF!$B64=EL!$A$22,"ES",IF(PAF!$B64=EL!$A$4,"FWT",IF(PAF!$B64=EL!$O$2,"hon",IF(PAF!$B64=EL!$P$2,"Inv",IF(PAF!$B64=EL!$P$2,"Inv",IF(PAF!$B64=EL!$Q$2,"MT",IF(PAF!$B64=EL!R$2,"NT",IF(PAF!$B64=EL!$S$2,"OSR",IF(PAF!$B64=EL!$A$10,"PM",IF(PAF!$B64=EL!$U$2,"PW",IF(PAF!$B64=EL!$A$12,"re",IF(PAF!$B64=EL!$W$2,"OT",IF(PAF!$B64=EL!$X$2,"OTSeven","?")))))))))))))))))))</f>
        <v/>
      </c>
      <c r="X64" s="249" t="str">
        <f>IF(B64="","",B64&amp;IF($C$4=EL!$E$5,"Full Time","Part Time"))</f>
        <v/>
      </c>
      <c r="Y64" s="122" t="str">
        <f>IFERROR(VLOOKUP(X64,EL!$C$2:$D$36,2,"False"),"")</f>
        <v/>
      </c>
    </row>
    <row r="65" spans="1:25" ht="21.75" customHeight="1">
      <c r="A65" s="118" t="str">
        <f t="shared" si="2"/>
        <v/>
      </c>
      <c r="B65" s="206"/>
      <c r="C65" s="199"/>
      <c r="D65" s="147"/>
      <c r="E65" s="199"/>
      <c r="F65" s="199"/>
      <c r="G65" s="120"/>
      <c r="H65" s="140"/>
      <c r="I65" s="141"/>
      <c r="J65" s="121"/>
      <c r="K65" s="141"/>
      <c r="L65" s="141"/>
      <c r="M65" s="119">
        <f>IF(AND(G65="",C65="",H65=""),SUM($M$15:$M64),IF(G65*H65=0,"",G65*H65))</f>
        <v>0</v>
      </c>
      <c r="N65" s="322"/>
      <c r="O65" s="323"/>
      <c r="P65" s="324"/>
      <c r="Q65" s="230"/>
      <c r="R65" s="209" t="str">
        <f>IFERROR(IF(AND($C65="",$D65="",$G65=""),"",VLOOKUP($I65,FOAPs!A$2:B$10000,2,FALSE)&amp;" &gt;"),"F")</f>
        <v/>
      </c>
      <c r="S65" s="292" t="str">
        <f>IFERROR(IF(AND($C65="",$G65=""),"",VLOOKUP($J65,FOAPs!C$2:D$10000,2,FALSE)&amp;" &gt;"),"O")</f>
        <v/>
      </c>
      <c r="T65" s="292"/>
      <c r="U65" s="209" t="str">
        <f>IFERROR(IF(AND($C65="",$G65=""),"",VLOOKUP($K65,FOAPs!E$2:F$10000,2,FALSE)&amp;" &gt;"),"A")</f>
        <v/>
      </c>
      <c r="V65" s="209" t="str">
        <f>IFERROR(IF(AND($C65="",$D65="",$G65=""),"",VLOOKUP($L65,FOAPs!G$2:H$10000,2,FALSE)),"P")</f>
        <v/>
      </c>
      <c r="W65" s="253" t="str">
        <f>IF(PAF!$B65="","",IF(PAF!$B65=EL!$Y$2,"SPE",IF(PAF!$B65=EL!$Z$2,"SPM",IF(PAF!$B65=EL!$AA$2,"SPLH",IF(PAF!$B65=EL!$K$2,"AT",IF(PAF!$B65=EL!$L$2,"WTO",IF(PAF!$B65=EL!$A$22,"ES",IF(PAF!$B65=EL!$A$4,"FWT",IF(PAF!$B65=EL!$O$2,"hon",IF(PAF!$B65=EL!$P$2,"Inv",IF(PAF!$B65=EL!$P$2,"Inv",IF(PAF!$B65=EL!$Q$2,"MT",IF(PAF!$B65=EL!R$2,"NT",IF(PAF!$B65=EL!$S$2,"OSR",IF(PAF!$B65=EL!$A$10,"PM",IF(PAF!$B65=EL!$U$2,"PW",IF(PAF!$B65=EL!$A$12,"re",IF(PAF!$B65=EL!$W$2,"OT",IF(PAF!$B65=EL!$X$2,"OTSeven","?")))))))))))))))))))</f>
        <v/>
      </c>
      <c r="X65" s="249" t="str">
        <f>IF(B65="","",B65&amp;IF($C$4=EL!$E$5,"Full Time","Part Time"))</f>
        <v/>
      </c>
      <c r="Y65" s="122" t="str">
        <f>IFERROR(VLOOKUP(X65,EL!$C$2:$D$36,2,"False"),"")</f>
        <v/>
      </c>
    </row>
    <row r="66" spans="1:25" ht="21.75" customHeight="1">
      <c r="A66" s="118" t="str">
        <f t="shared" si="2"/>
        <v/>
      </c>
      <c r="B66" s="206"/>
      <c r="C66" s="199"/>
      <c r="D66" s="147"/>
      <c r="E66" s="199"/>
      <c r="F66" s="199"/>
      <c r="G66" s="120"/>
      <c r="H66" s="140"/>
      <c r="I66" s="141"/>
      <c r="J66" s="121"/>
      <c r="K66" s="141"/>
      <c r="L66" s="141"/>
      <c r="M66" s="119">
        <f>IF(AND(G66="",C66="",H66=""),SUM($M$15:$M65),IF(G66*H66=0,"",G66*H66))</f>
        <v>0</v>
      </c>
      <c r="N66" s="319"/>
      <c r="O66" s="320"/>
      <c r="P66" s="321"/>
      <c r="Q66" s="230"/>
      <c r="R66" s="209" t="str">
        <f>IFERROR(IF(AND($C66="",$D66="",$G66=""),"",VLOOKUP($I66,FOAPs!A$2:B$10000,2,FALSE)&amp;" &gt;"),"F")</f>
        <v/>
      </c>
      <c r="S66" s="292" t="str">
        <f>IFERROR(IF(AND($C66="",$G66=""),"",VLOOKUP($J66,FOAPs!C$2:D$10000,2,FALSE)&amp;" &gt;"),"O")</f>
        <v/>
      </c>
      <c r="T66" s="292"/>
      <c r="U66" s="209" t="str">
        <f>IFERROR(IF(AND($C66="",$G66=""),"",VLOOKUP($K66,FOAPs!E$2:F$10000,2,FALSE)&amp;" &gt;"),"A")</f>
        <v/>
      </c>
      <c r="V66" s="209" t="str">
        <f>IFERROR(IF(AND($C66="",$D66="",$G66=""),"",VLOOKUP($L66,FOAPs!G$2:H$10000,2,FALSE)),"P")</f>
        <v/>
      </c>
      <c r="W66" s="253" t="str">
        <f>IF(PAF!$B66="","",IF(PAF!$B66=EL!$Y$2,"SPE",IF(PAF!$B66=EL!$Z$2,"SPM",IF(PAF!$B66=EL!$AA$2,"SPLH",IF(PAF!$B66=EL!$K$2,"AT",IF(PAF!$B66=EL!$L$2,"WTO",IF(PAF!$B66=EL!$A$22,"ES",IF(PAF!$B66=EL!$A$4,"FWT",IF(PAF!$B66=EL!$O$2,"hon",IF(PAF!$B66=EL!$P$2,"Inv",IF(PAF!$B66=EL!$P$2,"Inv",IF(PAF!$B66=EL!$Q$2,"MT",IF(PAF!$B66=EL!R$2,"NT",IF(PAF!$B66=EL!$S$2,"OSR",IF(PAF!$B66=EL!$A$10,"PM",IF(PAF!$B66=EL!$U$2,"PW",IF(PAF!$B66=EL!$A$12,"re",IF(PAF!$B66=EL!$W$2,"OT",IF(PAF!$B66=EL!$X$2,"OTSeven","?")))))))))))))))))))</f>
        <v/>
      </c>
      <c r="X66" s="249" t="str">
        <f>IF(B66="","",B66&amp;IF($C$4=EL!$E$5,"Full Time","Part Time"))</f>
        <v/>
      </c>
      <c r="Y66" s="122" t="str">
        <f>IFERROR(VLOOKUP(X66,EL!$C$2:$D$36,2,"False"),"")</f>
        <v/>
      </c>
    </row>
    <row r="67" spans="1:25" ht="21.75" customHeight="1">
      <c r="A67" s="118" t="str">
        <f t="shared" si="2"/>
        <v/>
      </c>
      <c r="B67" s="206"/>
      <c r="C67" s="199"/>
      <c r="D67" s="147"/>
      <c r="E67" s="199"/>
      <c r="F67" s="199"/>
      <c r="G67" s="120"/>
      <c r="H67" s="140"/>
      <c r="I67" s="141"/>
      <c r="J67" s="121"/>
      <c r="K67" s="141"/>
      <c r="L67" s="141"/>
      <c r="M67" s="119">
        <f>IF(AND(G67="",C67="",H67=""),SUM($M$15:$M66),IF(G67*H67=0,"",G67*H67))</f>
        <v>0</v>
      </c>
      <c r="N67" s="322"/>
      <c r="O67" s="323"/>
      <c r="P67" s="324"/>
      <c r="Q67" s="230"/>
      <c r="R67" s="209" t="str">
        <f>IFERROR(IF(AND($C67="",$D67="",$G67=""),"",VLOOKUP($I67,FOAPs!A$2:B$10000,2,FALSE)&amp;" &gt;"),"F")</f>
        <v/>
      </c>
      <c r="S67" s="292" t="str">
        <f>IFERROR(IF(AND($C67="",$G67=""),"",VLOOKUP($J67,FOAPs!C$2:D$10000,2,FALSE)&amp;" &gt;"),"O")</f>
        <v/>
      </c>
      <c r="T67" s="292"/>
      <c r="U67" s="209" t="str">
        <f>IFERROR(IF(AND($C67="",$G67=""),"",VLOOKUP($K67,FOAPs!E$2:F$10000,2,FALSE)&amp;" &gt;"),"A")</f>
        <v/>
      </c>
      <c r="V67" s="209" t="str">
        <f>IFERROR(IF(AND($C67="",$D67="",$G67=""),"",VLOOKUP($L67,FOAPs!G$2:H$10000,2,FALSE)),"P")</f>
        <v/>
      </c>
      <c r="W67" s="253" t="str">
        <f>IF(PAF!$B67="","",IF(PAF!$B67=EL!$Y$2,"SPE",IF(PAF!$B67=EL!$Z$2,"SPM",IF(PAF!$B67=EL!$AA$2,"SPLH",IF(PAF!$B67=EL!$K$2,"AT",IF(PAF!$B67=EL!$L$2,"WTO",IF(PAF!$B67=EL!$A$22,"ES",IF(PAF!$B67=EL!$A$4,"FWT",IF(PAF!$B67=EL!$O$2,"hon",IF(PAF!$B67=EL!$P$2,"Inv",IF(PAF!$B67=EL!$P$2,"Inv",IF(PAF!$B67=EL!$Q$2,"MT",IF(PAF!$B67=EL!R$2,"NT",IF(PAF!$B67=EL!$S$2,"OSR",IF(PAF!$B67=EL!$A$10,"PM",IF(PAF!$B67=EL!$U$2,"PW",IF(PAF!$B67=EL!$A$12,"re",IF(PAF!$B67=EL!$W$2,"OT",IF(PAF!$B67=EL!$X$2,"OTSeven","?")))))))))))))))))))</f>
        <v/>
      </c>
      <c r="X67" s="249" t="str">
        <f>IF(B67="","",B67&amp;IF($C$4=EL!$E$5,"Full Time","Part Time"))</f>
        <v/>
      </c>
      <c r="Y67" s="122" t="str">
        <f>IFERROR(VLOOKUP(X67,EL!$C$2:$D$36,2,"False"),"")</f>
        <v/>
      </c>
    </row>
    <row r="68" spans="1:25" ht="21.75" customHeight="1">
      <c r="A68" s="118" t="str">
        <f t="shared" si="2"/>
        <v/>
      </c>
      <c r="B68" s="206"/>
      <c r="C68" s="199"/>
      <c r="D68" s="147"/>
      <c r="E68" s="199"/>
      <c r="F68" s="199"/>
      <c r="G68" s="120"/>
      <c r="H68" s="140"/>
      <c r="I68" s="141"/>
      <c r="J68" s="121"/>
      <c r="K68" s="141"/>
      <c r="L68" s="141"/>
      <c r="M68" s="119">
        <f>IF(AND(G68="",C68="",H68=""),SUM($M$15:$M67),IF(G68*H68=0,"",G68*H68))</f>
        <v>0</v>
      </c>
      <c r="N68" s="319"/>
      <c r="O68" s="320"/>
      <c r="P68" s="321"/>
      <c r="Q68" s="230"/>
      <c r="R68" s="209" t="str">
        <f>IFERROR(IF(AND($C68="",$D68="",$G68=""),"",VLOOKUP($I68,FOAPs!A$2:B$10000,2,FALSE)&amp;" &gt;"),"F")</f>
        <v/>
      </c>
      <c r="S68" s="292" t="str">
        <f>IFERROR(IF(AND($C68="",$G68=""),"",VLOOKUP($J68,FOAPs!C$2:D$10000,2,FALSE)&amp;" &gt;"),"O")</f>
        <v/>
      </c>
      <c r="T68" s="292"/>
      <c r="U68" s="209" t="str">
        <f>IFERROR(IF(AND($C68="",$G68=""),"",VLOOKUP($K68,FOAPs!E$2:F$10000,2,FALSE)&amp;" &gt;"),"A")</f>
        <v/>
      </c>
      <c r="V68" s="209" t="str">
        <f>IFERROR(IF(AND($C68="",$D68="",$G68=""),"",VLOOKUP($L68,FOAPs!G$2:H$10000,2,FALSE)),"P")</f>
        <v/>
      </c>
      <c r="W68" s="253" t="str">
        <f>IF(PAF!$B68="","",IF(PAF!$B68=EL!$Y$2,"SPE",IF(PAF!$B68=EL!$Z$2,"SPM",IF(PAF!$B68=EL!$AA$2,"SPLH",IF(PAF!$B68=EL!$K$2,"AT",IF(PAF!$B68=EL!$L$2,"WTO",IF(PAF!$B68=EL!$A$22,"ES",IF(PAF!$B68=EL!$A$4,"FWT",IF(PAF!$B68=EL!$O$2,"hon",IF(PAF!$B68=EL!$P$2,"Inv",IF(PAF!$B68=EL!$P$2,"Inv",IF(PAF!$B68=EL!$Q$2,"MT",IF(PAF!$B68=EL!R$2,"NT",IF(PAF!$B68=EL!$S$2,"OSR",IF(PAF!$B68=EL!$A$10,"PM",IF(PAF!$B68=EL!$U$2,"PW",IF(PAF!$B68=EL!$A$12,"re",IF(PAF!$B68=EL!$W$2,"OT",IF(PAF!$B68=EL!$X$2,"OTSeven","?")))))))))))))))))))</f>
        <v/>
      </c>
      <c r="X68" s="249" t="str">
        <f>IF(B68="","",B68&amp;IF($C$4=EL!$E$5,"Full Time","Part Time"))</f>
        <v/>
      </c>
      <c r="Y68" s="122" t="str">
        <f>IFERROR(VLOOKUP(X68,EL!$C$2:$D$36,2,"False"),"")</f>
        <v/>
      </c>
    </row>
    <row r="69" spans="1:25" ht="21.75" customHeight="1">
      <c r="A69" s="118" t="str">
        <f t="shared" si="2"/>
        <v/>
      </c>
      <c r="B69" s="206"/>
      <c r="C69" s="199"/>
      <c r="D69" s="147"/>
      <c r="E69" s="199"/>
      <c r="F69" s="199"/>
      <c r="G69" s="120"/>
      <c r="H69" s="140"/>
      <c r="I69" s="141"/>
      <c r="J69" s="121"/>
      <c r="K69" s="141"/>
      <c r="L69" s="141"/>
      <c r="M69" s="119">
        <f>IF(AND(G69="",C69="",H69=""),SUM($M$15:$M68),IF(G69*H69=0,"",G69*H69))</f>
        <v>0</v>
      </c>
      <c r="N69" s="322"/>
      <c r="O69" s="323"/>
      <c r="P69" s="324"/>
      <c r="Q69" s="230"/>
      <c r="R69" s="209" t="str">
        <f>IFERROR(IF(AND($C69="",$D69="",$G69=""),"",VLOOKUP($I69,FOAPs!A$2:B$10000,2,FALSE)&amp;" &gt;"),"F")</f>
        <v/>
      </c>
      <c r="S69" s="292" t="str">
        <f>IFERROR(IF(AND($C69="",$G69=""),"",VLOOKUP($J69,FOAPs!C$2:D$10000,2,FALSE)&amp;" &gt;"),"O")</f>
        <v/>
      </c>
      <c r="T69" s="292"/>
      <c r="U69" s="209" t="str">
        <f>IFERROR(IF(AND($C69="",$G69=""),"",VLOOKUP($K69,FOAPs!E$2:F$10000,2,FALSE)&amp;" &gt;"),"A")</f>
        <v/>
      </c>
      <c r="V69" s="209" t="str">
        <f>IFERROR(IF(AND($C69="",$D69="",$G69=""),"",VLOOKUP($L69,FOAPs!G$2:H$10000,2,FALSE)),"P")</f>
        <v/>
      </c>
      <c r="W69" s="253" t="str">
        <f>IF(PAF!$B69="","",IF(PAF!$B69=EL!$Y$2,"SPE",IF(PAF!$B69=EL!$Z$2,"SPM",IF(PAF!$B69=EL!$AA$2,"SPLH",IF(PAF!$B69=EL!$K$2,"AT",IF(PAF!$B69=EL!$L$2,"WTO",IF(PAF!$B69=EL!$A$22,"ES",IF(PAF!$B69=EL!$A$4,"FWT",IF(PAF!$B69=EL!$O$2,"hon",IF(PAF!$B69=EL!$P$2,"Inv",IF(PAF!$B69=EL!$P$2,"Inv",IF(PAF!$B69=EL!$Q$2,"MT",IF(PAF!$B69=EL!R$2,"NT",IF(PAF!$B69=EL!$S$2,"OSR",IF(PAF!$B69=EL!$A$10,"PM",IF(PAF!$B69=EL!$U$2,"PW",IF(PAF!$B69=EL!$A$12,"re",IF(PAF!$B69=EL!$W$2,"OT",IF(PAF!$B69=EL!$X$2,"OTSeven","?")))))))))))))))))))</f>
        <v/>
      </c>
      <c r="X69" s="249" t="str">
        <f>IF(B69="","",B69&amp;IF($C$4=EL!$E$5,"Full Time","Part Time"))</f>
        <v/>
      </c>
      <c r="Y69" s="122" t="str">
        <f>IFERROR(VLOOKUP(X69,EL!$C$2:$D$36,2,"False"),"")</f>
        <v/>
      </c>
    </row>
    <row r="70" spans="1:25" ht="21.75" customHeight="1">
      <c r="A70" s="118" t="str">
        <f t="shared" si="2"/>
        <v/>
      </c>
      <c r="B70" s="206"/>
      <c r="C70" s="199"/>
      <c r="D70" s="147"/>
      <c r="E70" s="199"/>
      <c r="F70" s="199"/>
      <c r="G70" s="120"/>
      <c r="H70" s="140"/>
      <c r="I70" s="141"/>
      <c r="J70" s="121"/>
      <c r="K70" s="141"/>
      <c r="L70" s="141"/>
      <c r="M70" s="119">
        <f>IF(AND(G70="",C70="",H70=""),SUM($M$15:$M69),IF(G70*H70=0,"",G70*H70))</f>
        <v>0</v>
      </c>
      <c r="N70" s="319"/>
      <c r="O70" s="320"/>
      <c r="P70" s="321"/>
      <c r="Q70" s="230"/>
      <c r="R70" s="209" t="str">
        <f>IFERROR(IF(AND($C70="",$D70="",$G70=""),"",VLOOKUP($I70,FOAPs!A$2:B$10000,2,FALSE)&amp;" &gt;"),"F")</f>
        <v/>
      </c>
      <c r="S70" s="292" t="str">
        <f>IFERROR(IF(AND($C70="",$G70=""),"",VLOOKUP($J70,FOAPs!C$2:D$10000,2,FALSE)&amp;" &gt;"),"O")</f>
        <v/>
      </c>
      <c r="T70" s="292"/>
      <c r="U70" s="209" t="str">
        <f>IFERROR(IF(AND($C70="",$G70=""),"",VLOOKUP($K70,FOAPs!E$2:F$10000,2,FALSE)&amp;" &gt;"),"A")</f>
        <v/>
      </c>
      <c r="V70" s="209" t="str">
        <f>IFERROR(IF(AND($C70="",$D70="",$G70=""),"",VLOOKUP($L70,FOAPs!G$2:H$10000,2,FALSE)),"P")</f>
        <v/>
      </c>
      <c r="W70" s="253" t="str">
        <f>IF(PAF!$B70="","",IF(PAF!$B70=EL!$Y$2,"SPE",IF(PAF!$B70=EL!$Z$2,"SPM",IF(PAF!$B70=EL!$AA$2,"SPLH",IF(PAF!$B70=EL!$K$2,"AT",IF(PAF!$B70=EL!$L$2,"WTO",IF(PAF!$B70=EL!$A$22,"ES",IF(PAF!$B70=EL!$A$4,"FWT",IF(PAF!$B70=EL!$O$2,"hon",IF(PAF!$B70=EL!$P$2,"Inv",IF(PAF!$B70=EL!$P$2,"Inv",IF(PAF!$B70=EL!$Q$2,"MT",IF(PAF!$B70=EL!R$2,"NT",IF(PAF!$B70=EL!$S$2,"OSR",IF(PAF!$B70=EL!$A$10,"PM",IF(PAF!$B70=EL!$U$2,"PW",IF(PAF!$B70=EL!$A$12,"re",IF(PAF!$B70=EL!$W$2,"OT",IF(PAF!$B70=EL!$X$2,"OTSeven","?")))))))))))))))))))</f>
        <v/>
      </c>
      <c r="X70" s="249" t="str">
        <f>IF(B70="","",B70&amp;IF($C$4=EL!$E$5,"Full Time","Part Time"))</f>
        <v/>
      </c>
      <c r="Y70" s="122" t="str">
        <f>IFERROR(VLOOKUP(X70,EL!$C$2:$D$36,2,"False"),"")</f>
        <v/>
      </c>
    </row>
    <row r="71" spans="1:25" ht="21.75" customHeight="1">
      <c r="A71" s="118" t="str">
        <f t="shared" si="2"/>
        <v/>
      </c>
      <c r="B71" s="206"/>
      <c r="C71" s="199"/>
      <c r="D71" s="147"/>
      <c r="E71" s="199"/>
      <c r="F71" s="199"/>
      <c r="G71" s="120"/>
      <c r="H71" s="140"/>
      <c r="I71" s="141"/>
      <c r="J71" s="121"/>
      <c r="K71" s="141"/>
      <c r="L71" s="141"/>
      <c r="M71" s="119">
        <f>IF(AND(G71="",C71="",H71=""),SUM($M$15:$M70),IF(G71*H71=0,"",G71*H71))</f>
        <v>0</v>
      </c>
      <c r="N71" s="322"/>
      <c r="O71" s="323"/>
      <c r="P71" s="324"/>
      <c r="Q71" s="230"/>
      <c r="R71" s="209" t="str">
        <f>IFERROR(IF(AND($C71="",$D71="",$G71=""),"",VLOOKUP($I71,FOAPs!A$2:B$10000,2,FALSE)&amp;" &gt;"),"F")</f>
        <v/>
      </c>
      <c r="S71" s="292" t="str">
        <f>IFERROR(IF(AND($C71="",$G71=""),"",VLOOKUP($J71,FOAPs!C$2:D$10000,2,FALSE)&amp;" &gt;"),"O")</f>
        <v/>
      </c>
      <c r="T71" s="292"/>
      <c r="U71" s="209" t="str">
        <f>IFERROR(IF(AND($C71="",$G71=""),"",VLOOKUP($K71,FOAPs!E$2:F$10000,2,FALSE)&amp;" &gt;"),"A")</f>
        <v/>
      </c>
      <c r="V71" s="209" t="str">
        <f>IFERROR(IF(AND($C71="",$D71="",$G71=""),"",VLOOKUP($L71,FOAPs!G$2:H$10000,2,FALSE)),"P")</f>
        <v/>
      </c>
      <c r="W71" s="253" t="str">
        <f>IF(PAF!$B71="","",IF(PAF!$B71=EL!$Y$2,"SPE",IF(PAF!$B71=EL!$Z$2,"SPM",IF(PAF!$B71=EL!$AA$2,"SPLH",IF(PAF!$B71=EL!$K$2,"AT",IF(PAF!$B71=EL!$L$2,"WTO",IF(PAF!$B71=EL!$A$22,"ES",IF(PAF!$B71=EL!$A$4,"FWT",IF(PAF!$B71=EL!$O$2,"hon",IF(PAF!$B71=EL!$P$2,"Inv",IF(PAF!$B71=EL!$P$2,"Inv",IF(PAF!$B71=EL!$Q$2,"MT",IF(PAF!$B71=EL!R$2,"NT",IF(PAF!$B71=EL!$S$2,"OSR",IF(PAF!$B71=EL!$A$10,"PM",IF(PAF!$B71=EL!$U$2,"PW",IF(PAF!$B71=EL!$A$12,"re",IF(PAF!$B71=EL!$W$2,"OT",IF(PAF!$B71=EL!$X$2,"OTSeven","?")))))))))))))))))))</f>
        <v/>
      </c>
      <c r="X71" s="249" t="str">
        <f>IF(B71="","",B71&amp;IF($C$4=EL!$E$5,"Full Time","Part Time"))</f>
        <v/>
      </c>
      <c r="Y71" s="122" t="str">
        <f>IFERROR(VLOOKUP(X71,EL!$C$2:$D$36,2,"False"),"")</f>
        <v/>
      </c>
    </row>
    <row r="72" spans="1:25" ht="21.75" customHeight="1">
      <c r="A72" s="118" t="str">
        <f t="shared" si="2"/>
        <v/>
      </c>
      <c r="B72" s="206"/>
      <c r="C72" s="199"/>
      <c r="D72" s="147"/>
      <c r="E72" s="199"/>
      <c r="F72" s="199"/>
      <c r="G72" s="120"/>
      <c r="H72" s="140"/>
      <c r="I72" s="141"/>
      <c r="J72" s="121"/>
      <c r="K72" s="141"/>
      <c r="L72" s="141"/>
      <c r="M72" s="119">
        <f>IF(AND(G72="",C72="",H72=""),SUM($M$15:$M71),IF(G72*H72=0,"",G72*H72))</f>
        <v>0</v>
      </c>
      <c r="N72" s="319"/>
      <c r="O72" s="320"/>
      <c r="P72" s="321"/>
      <c r="Q72" s="230"/>
      <c r="R72" s="209" t="str">
        <f>IFERROR(IF(AND($C72="",$D72="",$G72=""),"",VLOOKUP($I72,FOAPs!A$2:B$10000,2,FALSE)&amp;" &gt;"),"F")</f>
        <v/>
      </c>
      <c r="S72" s="292" t="str">
        <f>IFERROR(IF(AND($C72="",$G72=""),"",VLOOKUP($J72,FOAPs!C$2:D$10000,2,FALSE)&amp;" &gt;"),"O")</f>
        <v/>
      </c>
      <c r="T72" s="292"/>
      <c r="U72" s="209" t="str">
        <f>IFERROR(IF(AND($C72="",$G72=""),"",VLOOKUP($K72,FOAPs!E$2:F$10000,2,FALSE)&amp;" &gt;"),"A")</f>
        <v/>
      </c>
      <c r="V72" s="209" t="str">
        <f>IFERROR(IF(AND($C72="",$D72="",$G72=""),"",VLOOKUP($L72,FOAPs!G$2:H$10000,2,FALSE)),"P")</f>
        <v/>
      </c>
      <c r="W72" s="253" t="str">
        <f>IF(PAF!$B72="","",IF(PAF!$B72=EL!$Y$2,"SPE",IF(PAF!$B72=EL!$Z$2,"SPM",IF(PAF!$B72=EL!$AA$2,"SPLH",IF(PAF!$B72=EL!$K$2,"AT",IF(PAF!$B72=EL!$L$2,"WTO",IF(PAF!$B72=EL!$A$22,"ES",IF(PAF!$B72=EL!$A$4,"FWT",IF(PAF!$B72=EL!$O$2,"hon",IF(PAF!$B72=EL!$P$2,"Inv",IF(PAF!$B72=EL!$P$2,"Inv",IF(PAF!$B72=EL!$Q$2,"MT",IF(PAF!$B72=EL!R$2,"NT",IF(PAF!$B72=EL!$S$2,"OSR",IF(PAF!$B72=EL!$A$10,"PM",IF(PAF!$B72=EL!$U$2,"PW",IF(PAF!$B72=EL!$A$12,"re",IF(PAF!$B72=EL!$W$2,"OT",IF(PAF!$B72=EL!$X$2,"OTSeven","?")))))))))))))))))))</f>
        <v/>
      </c>
      <c r="X72" s="249" t="str">
        <f>IF(B72="","",B72&amp;IF($C$4=EL!$E$5,"Full Time","Part Time"))</f>
        <v/>
      </c>
      <c r="Y72" s="122" t="str">
        <f>IFERROR(VLOOKUP(X72,EL!$C$2:$D$36,2,"False"),"")</f>
        <v/>
      </c>
    </row>
    <row r="73" spans="1:25" ht="21.75" customHeight="1">
      <c r="A73" s="118" t="str">
        <f t="shared" si="2"/>
        <v/>
      </c>
      <c r="B73" s="206"/>
      <c r="C73" s="199"/>
      <c r="D73" s="147"/>
      <c r="E73" s="199"/>
      <c r="F73" s="199"/>
      <c r="G73" s="120"/>
      <c r="H73" s="140"/>
      <c r="I73" s="141"/>
      <c r="J73" s="121"/>
      <c r="K73" s="141"/>
      <c r="L73" s="141"/>
      <c r="M73" s="119">
        <f>IF(AND(G73="",C73="",H73=""),SUM($M$15:$M72),IF(G73*H73=0,"",G73*H73))</f>
        <v>0</v>
      </c>
      <c r="N73" s="322"/>
      <c r="O73" s="323"/>
      <c r="P73" s="324"/>
      <c r="Q73" s="230"/>
      <c r="R73" s="209" t="str">
        <f>IFERROR(IF(AND($C73="",$D73="",$G73=""),"",VLOOKUP($I73,FOAPs!A$2:B$10000,2,FALSE)&amp;" &gt;"),"F")</f>
        <v/>
      </c>
      <c r="S73" s="292" t="str">
        <f>IFERROR(IF(AND($C73="",$G73=""),"",VLOOKUP($J73,FOAPs!C$2:D$10000,2,FALSE)&amp;" &gt;"),"O")</f>
        <v/>
      </c>
      <c r="T73" s="292"/>
      <c r="U73" s="209" t="str">
        <f>IFERROR(IF(AND($C73="",$G73=""),"",VLOOKUP($K73,FOAPs!E$2:F$10000,2,FALSE)&amp;" &gt;"),"A")</f>
        <v/>
      </c>
      <c r="V73" s="209" t="str">
        <f>IFERROR(IF(AND($C73="",$D73="",$G73=""),"",VLOOKUP($L73,FOAPs!G$2:H$10000,2,FALSE)),"P")</f>
        <v/>
      </c>
      <c r="W73" s="253" t="str">
        <f>IF(PAF!$B73="","",IF(PAF!$B73=EL!$Y$2,"SPE",IF(PAF!$B73=EL!$Z$2,"SPM",IF(PAF!$B73=EL!$AA$2,"SPLH",IF(PAF!$B73=EL!$K$2,"AT",IF(PAF!$B73=EL!$L$2,"WTO",IF(PAF!$B73=EL!$A$22,"ES",IF(PAF!$B73=EL!$A$4,"FWT",IF(PAF!$B73=EL!$O$2,"hon",IF(PAF!$B73=EL!$P$2,"Inv",IF(PAF!$B73=EL!$P$2,"Inv",IF(PAF!$B73=EL!$Q$2,"MT",IF(PAF!$B73=EL!R$2,"NT",IF(PAF!$B73=EL!$S$2,"OSR",IF(PAF!$B73=EL!$A$10,"PM",IF(PAF!$B73=EL!$U$2,"PW",IF(PAF!$B73=EL!$A$12,"re",IF(PAF!$B73=EL!$W$2,"OT",IF(PAF!$B73=EL!$X$2,"OTSeven","?")))))))))))))))))))</f>
        <v/>
      </c>
      <c r="X73" s="249" t="str">
        <f>IF(B73="","",B73&amp;IF($C$4=EL!$E$5,"Full Time","Part Time"))</f>
        <v/>
      </c>
      <c r="Y73" s="122" t="str">
        <f>IFERROR(VLOOKUP(X73,EL!$C$2:$D$36,2,"False"),"")</f>
        <v/>
      </c>
    </row>
    <row r="74" spans="1:25" ht="21.75" customHeight="1">
      <c r="A74" s="118" t="str">
        <f t="shared" si="2"/>
        <v/>
      </c>
      <c r="B74" s="206"/>
      <c r="C74" s="199"/>
      <c r="D74" s="147"/>
      <c r="E74" s="199"/>
      <c r="F74" s="199"/>
      <c r="G74" s="120"/>
      <c r="H74" s="140"/>
      <c r="I74" s="141"/>
      <c r="J74" s="121"/>
      <c r="K74" s="141"/>
      <c r="L74" s="141"/>
      <c r="M74" s="119">
        <f>IF(AND(G74="",C74="",H74=""),SUM($M$15:$M73),IF(G74*H74=0,"",G74*H74))</f>
        <v>0</v>
      </c>
      <c r="N74" s="319"/>
      <c r="O74" s="320"/>
      <c r="P74" s="321"/>
      <c r="Q74" s="230"/>
      <c r="R74" s="209" t="str">
        <f>IFERROR(IF(AND($C74="",$D74="",$G74=""),"",VLOOKUP($I74,FOAPs!A$2:B$10000,2,FALSE)&amp;" &gt;"),"F")</f>
        <v/>
      </c>
      <c r="S74" s="292" t="str">
        <f>IFERROR(IF(AND($C74="",$G74=""),"",VLOOKUP($J74,FOAPs!C$2:D$10000,2,FALSE)&amp;" &gt;"),"O")</f>
        <v/>
      </c>
      <c r="T74" s="292"/>
      <c r="U74" s="209" t="str">
        <f>IFERROR(IF(AND($C74="",$G74=""),"",VLOOKUP($K74,FOAPs!E$2:F$10000,2,FALSE)&amp;" &gt;"),"A")</f>
        <v/>
      </c>
      <c r="V74" s="209" t="str">
        <f>IFERROR(IF(AND($C74="",$D74="",$G74=""),"",VLOOKUP($L74,FOAPs!G$2:H$10000,2,FALSE)),"P")</f>
        <v/>
      </c>
      <c r="W74" s="253" t="str">
        <f>IF(PAF!$B74="","",IF(PAF!$B74=EL!$Y$2,"SPE",IF(PAF!$B74=EL!$Z$2,"SPM",IF(PAF!$B74=EL!$AA$2,"SPLH",IF(PAF!$B74=EL!$K$2,"AT",IF(PAF!$B74=EL!$L$2,"WTO",IF(PAF!$B74=EL!$A$22,"ES",IF(PAF!$B74=EL!$A$4,"FWT",IF(PAF!$B74=EL!$O$2,"hon",IF(PAF!$B74=EL!$P$2,"Inv",IF(PAF!$B74=EL!$P$2,"Inv",IF(PAF!$B74=EL!$Q$2,"MT",IF(PAF!$B74=EL!R$2,"NT",IF(PAF!$B74=EL!$S$2,"OSR",IF(PAF!$B74=EL!$A$10,"PM",IF(PAF!$B74=EL!$U$2,"PW",IF(PAF!$B74=EL!$A$12,"re",IF(PAF!$B74=EL!$W$2,"OT",IF(PAF!$B74=EL!$X$2,"OTSeven","?")))))))))))))))))))</f>
        <v/>
      </c>
      <c r="X74" s="249" t="str">
        <f>IF(B74="","",B74&amp;IF($C$4=EL!$E$5,"Full Time","Part Time"))</f>
        <v/>
      </c>
      <c r="Y74" s="122" t="str">
        <f>IFERROR(VLOOKUP(X74,EL!$C$2:$D$36,2,"False"),"")</f>
        <v/>
      </c>
    </row>
    <row r="75" spans="1:25" ht="21.75" customHeight="1">
      <c r="A75" s="118" t="str">
        <f t="shared" si="2"/>
        <v/>
      </c>
      <c r="B75" s="206"/>
      <c r="C75" s="199"/>
      <c r="D75" s="147"/>
      <c r="E75" s="199"/>
      <c r="F75" s="199"/>
      <c r="G75" s="120"/>
      <c r="H75" s="140"/>
      <c r="I75" s="141"/>
      <c r="J75" s="121"/>
      <c r="K75" s="141"/>
      <c r="L75" s="141"/>
      <c r="M75" s="119">
        <f>IF(AND(G75="",C75="",H75=""),SUM($M$15:$M74),IF(G75*H75=0,"",G75*H75))</f>
        <v>0</v>
      </c>
      <c r="N75" s="322"/>
      <c r="O75" s="323"/>
      <c r="P75" s="324"/>
      <c r="Q75" s="230"/>
      <c r="R75" s="209" t="str">
        <f>IFERROR(IF(AND($C75="",$D75="",$G75=""),"",VLOOKUP($I75,FOAPs!A$2:B$10000,2,FALSE)&amp;" &gt;"),"F")</f>
        <v/>
      </c>
      <c r="S75" s="292" t="str">
        <f>IFERROR(IF(AND($C75="",$G75=""),"",VLOOKUP($J75,FOAPs!C$2:D$10000,2,FALSE)&amp;" &gt;"),"O")</f>
        <v/>
      </c>
      <c r="T75" s="292"/>
      <c r="U75" s="209" t="str">
        <f>IFERROR(IF(AND($C75="",$G75=""),"",VLOOKUP($K75,FOAPs!E$2:F$10000,2,FALSE)&amp;" &gt;"),"A")</f>
        <v/>
      </c>
      <c r="V75" s="209" t="str">
        <f>IFERROR(IF(AND($C75="",$D75="",$G75=""),"",VLOOKUP($L75,FOAPs!G$2:H$10000,2,FALSE)),"P")</f>
        <v/>
      </c>
      <c r="W75" s="253" t="str">
        <f>IF(PAF!$B75="","",IF(PAF!$B75=EL!$Y$2,"SPE",IF(PAF!$B75=EL!$Z$2,"SPM",IF(PAF!$B75=EL!$AA$2,"SPLH",IF(PAF!$B75=EL!$K$2,"AT",IF(PAF!$B75=EL!$L$2,"WTO",IF(PAF!$B75=EL!$A$22,"ES",IF(PAF!$B75=EL!$A$4,"FWT",IF(PAF!$B75=EL!$O$2,"hon",IF(PAF!$B75=EL!$P$2,"Inv",IF(PAF!$B75=EL!$P$2,"Inv",IF(PAF!$B75=EL!$Q$2,"MT",IF(PAF!$B75=EL!R$2,"NT",IF(PAF!$B75=EL!$S$2,"OSR",IF(PAF!$B75=EL!$A$10,"PM",IF(PAF!$B75=EL!$U$2,"PW",IF(PAF!$B75=EL!$A$12,"re",IF(PAF!$B75=EL!$W$2,"OT",IF(PAF!$B75=EL!$X$2,"OTSeven","?")))))))))))))))))))</f>
        <v/>
      </c>
      <c r="X75" s="249" t="str">
        <f>IF(B75="","",B75&amp;IF($C$4=EL!$E$5,"Full Time","Part Time"))</f>
        <v/>
      </c>
      <c r="Y75" s="122" t="str">
        <f>IFERROR(VLOOKUP(X75,EL!$C$2:$D$36,2,"False"),"")</f>
        <v/>
      </c>
    </row>
    <row r="76" spans="1:25" ht="21.75" customHeight="1">
      <c r="A76" s="118" t="str">
        <f t="shared" si="2"/>
        <v/>
      </c>
      <c r="B76" s="206"/>
      <c r="C76" s="199"/>
      <c r="D76" s="147"/>
      <c r="E76" s="199"/>
      <c r="F76" s="199"/>
      <c r="G76" s="120"/>
      <c r="H76" s="140"/>
      <c r="I76" s="141"/>
      <c r="J76" s="121"/>
      <c r="K76" s="141"/>
      <c r="L76" s="141"/>
      <c r="M76" s="119">
        <f>IF(AND(G76="",C76="",H76=""),SUM($M$15:$M75),IF(G76*H76=0,"",G76*H76))</f>
        <v>0</v>
      </c>
      <c r="N76" s="319"/>
      <c r="O76" s="320"/>
      <c r="P76" s="321"/>
      <c r="Q76" s="230"/>
      <c r="R76" s="209" t="str">
        <f>IFERROR(IF(AND($C76="",$D76="",$G76=""),"",VLOOKUP($I76,FOAPs!A$2:B$10000,2,FALSE)&amp;" &gt;"),"F")</f>
        <v/>
      </c>
      <c r="S76" s="292" t="str">
        <f>IFERROR(IF(AND($C76="",$G76=""),"",VLOOKUP($J76,FOAPs!C$2:D$10000,2,FALSE)&amp;" &gt;"),"O")</f>
        <v/>
      </c>
      <c r="T76" s="292"/>
      <c r="U76" s="209" t="str">
        <f>IFERROR(IF(AND($C76="",$G76=""),"",VLOOKUP($K76,FOAPs!E$2:F$10000,2,FALSE)&amp;" &gt;"),"A")</f>
        <v/>
      </c>
      <c r="V76" s="209" t="str">
        <f>IFERROR(IF(AND($C76="",$D76="",$G76=""),"",VLOOKUP($L76,FOAPs!G$2:H$10000,2,FALSE)),"P")</f>
        <v/>
      </c>
      <c r="W76" s="253" t="str">
        <f>IF(PAF!$B76="","",IF(PAF!$B76=EL!$Y$2,"SPE",IF(PAF!$B76=EL!$Z$2,"SPM",IF(PAF!$B76=EL!$AA$2,"SPLH",IF(PAF!$B76=EL!$K$2,"AT",IF(PAF!$B76=EL!$L$2,"WTO",IF(PAF!$B76=EL!$A$22,"ES",IF(PAF!$B76=EL!$A$4,"FWT",IF(PAF!$B76=EL!$O$2,"hon",IF(PAF!$B76=EL!$P$2,"Inv",IF(PAF!$B76=EL!$P$2,"Inv",IF(PAF!$B76=EL!$Q$2,"MT",IF(PAF!$B76=EL!R$2,"NT",IF(PAF!$B76=EL!$S$2,"OSR",IF(PAF!$B76=EL!$A$10,"PM",IF(PAF!$B76=EL!$U$2,"PW",IF(PAF!$B76=EL!$A$12,"re",IF(PAF!$B76=EL!$W$2,"OT",IF(PAF!$B76=EL!$X$2,"OTSeven","?")))))))))))))))))))</f>
        <v/>
      </c>
      <c r="X76" s="249" t="str">
        <f>IF(B76="","",B76&amp;IF($C$4=EL!$E$5,"Full Time","Part Time"))</f>
        <v/>
      </c>
      <c r="Y76" s="122" t="str">
        <f>IFERROR(VLOOKUP(X76,EL!$C$2:$D$36,2,"False"),"")</f>
        <v/>
      </c>
    </row>
    <row r="77" spans="1:25" ht="21.75" customHeight="1">
      <c r="A77" s="118" t="str">
        <f t="shared" si="2"/>
        <v/>
      </c>
      <c r="B77" s="206"/>
      <c r="C77" s="199"/>
      <c r="D77" s="147"/>
      <c r="E77" s="199"/>
      <c r="F77" s="199"/>
      <c r="G77" s="120"/>
      <c r="H77" s="140"/>
      <c r="I77" s="141"/>
      <c r="J77" s="121"/>
      <c r="K77" s="141"/>
      <c r="L77" s="141"/>
      <c r="M77" s="119">
        <f>IF(AND(G77="",C77="",H77=""),SUM($M$15:$M76),IF(G77*H77=0,"",G77*H77))</f>
        <v>0</v>
      </c>
      <c r="N77" s="322"/>
      <c r="O77" s="323"/>
      <c r="P77" s="324"/>
      <c r="Q77" s="230"/>
      <c r="R77" s="209" t="str">
        <f>IFERROR(IF(AND($C77="",$D77="",$G77=""),"",VLOOKUP($I77,FOAPs!A$2:B$10000,2,FALSE)&amp;" &gt;"),"F")</f>
        <v/>
      </c>
      <c r="S77" s="292" t="str">
        <f>IFERROR(IF(AND($C77="",$G77=""),"",VLOOKUP($J77,FOAPs!C$2:D$10000,2,FALSE)&amp;" &gt;"),"O")</f>
        <v/>
      </c>
      <c r="T77" s="292"/>
      <c r="U77" s="209" t="str">
        <f>IFERROR(IF(AND($C77="",$G77=""),"",VLOOKUP($K77,FOAPs!E$2:F$10000,2,FALSE)&amp;" &gt;"),"A")</f>
        <v/>
      </c>
      <c r="V77" s="209" t="str">
        <f>IFERROR(IF(AND($C77="",$D77="",$G77=""),"",VLOOKUP($L77,FOAPs!G$2:H$10000,2,FALSE)),"P")</f>
        <v/>
      </c>
      <c r="W77" s="253" t="str">
        <f>IF(PAF!$B77="","",IF(PAF!$B77=EL!$Y$2,"SPE",IF(PAF!$B77=EL!$Z$2,"SPM",IF(PAF!$B77=EL!$AA$2,"SPLH",IF(PAF!$B77=EL!$K$2,"AT",IF(PAF!$B77=EL!$L$2,"WTO",IF(PAF!$B77=EL!$A$22,"ES",IF(PAF!$B77=EL!$A$4,"FWT",IF(PAF!$B77=EL!$O$2,"hon",IF(PAF!$B77=EL!$P$2,"Inv",IF(PAF!$B77=EL!$P$2,"Inv",IF(PAF!$B77=EL!$Q$2,"MT",IF(PAF!$B77=EL!R$2,"NT",IF(PAF!$B77=EL!$S$2,"OSR",IF(PAF!$B77=EL!$A$10,"PM",IF(PAF!$B77=EL!$U$2,"PW",IF(PAF!$B77=EL!$A$12,"re",IF(PAF!$B77=EL!$W$2,"OT",IF(PAF!$B77=EL!$X$2,"OTSeven","?")))))))))))))))))))</f>
        <v/>
      </c>
      <c r="X77" s="249" t="str">
        <f>IF(B77="","",B77&amp;IF($C$4=EL!$E$5,"Full Time","Part Time"))</f>
        <v/>
      </c>
      <c r="Y77" s="122" t="str">
        <f>IFERROR(VLOOKUP(X77,EL!$C$2:$D$36,2,"False"),"")</f>
        <v/>
      </c>
    </row>
    <row r="78" spans="1:25" ht="21.75" customHeight="1">
      <c r="A78" s="118" t="str">
        <f t="shared" si="2"/>
        <v/>
      </c>
      <c r="B78" s="206"/>
      <c r="C78" s="199"/>
      <c r="D78" s="147"/>
      <c r="E78" s="199"/>
      <c r="F78" s="199"/>
      <c r="G78" s="120"/>
      <c r="H78" s="140"/>
      <c r="I78" s="141"/>
      <c r="J78" s="121"/>
      <c r="K78" s="141"/>
      <c r="L78" s="141"/>
      <c r="M78" s="119">
        <f>IF(AND(G78="",C78="",H78=""),SUM($M$15:$M77),IF(G78*H78=0,"",G78*H78))</f>
        <v>0</v>
      </c>
      <c r="N78" s="319"/>
      <c r="O78" s="320"/>
      <c r="P78" s="321"/>
      <c r="Q78" s="230"/>
      <c r="R78" s="209" t="str">
        <f>IFERROR(IF(AND($C78="",$D78="",$G78=""),"",VLOOKUP($I78,FOAPs!A$2:B$10000,2,FALSE)&amp;" &gt;"),"F")</f>
        <v/>
      </c>
      <c r="S78" s="292" t="str">
        <f>IFERROR(IF(AND($C78="",$G78=""),"",VLOOKUP($J78,FOAPs!C$2:D$10000,2,FALSE)&amp;" &gt;"),"O")</f>
        <v/>
      </c>
      <c r="T78" s="292"/>
      <c r="U78" s="209" t="str">
        <f>IFERROR(IF(AND($C78="",$G78=""),"",VLOOKUP($K78,FOAPs!E$2:F$10000,2,FALSE)&amp;" &gt;"),"A")</f>
        <v/>
      </c>
      <c r="V78" s="209" t="str">
        <f>IFERROR(IF(AND($C78="",$D78="",$G78=""),"",VLOOKUP($L78,FOAPs!G$2:H$10000,2,FALSE)),"P")</f>
        <v/>
      </c>
      <c r="W78" s="253" t="str">
        <f>IF(PAF!$B78="","",IF(PAF!$B78=EL!$Y$2,"SPE",IF(PAF!$B78=EL!$Z$2,"SPM",IF(PAF!$B78=EL!$AA$2,"SPLH",IF(PAF!$B78=EL!$K$2,"AT",IF(PAF!$B78=EL!$L$2,"WTO",IF(PAF!$B78=EL!$A$22,"ES",IF(PAF!$B78=EL!$A$4,"FWT",IF(PAF!$B78=EL!$O$2,"hon",IF(PAF!$B78=EL!$P$2,"Inv",IF(PAF!$B78=EL!$P$2,"Inv",IF(PAF!$B78=EL!$Q$2,"MT",IF(PAF!$B78=EL!R$2,"NT",IF(PAF!$B78=EL!$S$2,"OSR",IF(PAF!$B78=EL!$A$10,"PM",IF(PAF!$B78=EL!$U$2,"PW",IF(PAF!$B78=EL!$A$12,"re",IF(PAF!$B78=EL!$W$2,"OT",IF(PAF!$B78=EL!$X$2,"OTSeven","?")))))))))))))))))))</f>
        <v/>
      </c>
      <c r="X78" s="249" t="str">
        <f>IF(B78="","",B78&amp;IF($C$4=EL!$E$5,"Full Time","Part Time"))</f>
        <v/>
      </c>
      <c r="Y78" s="122" t="str">
        <f>IFERROR(VLOOKUP(X78,EL!$C$2:$D$36,2,"False"),"")</f>
        <v/>
      </c>
    </row>
    <row r="79" spans="1:25" ht="21.75" customHeight="1">
      <c r="A79" s="118" t="str">
        <f t="shared" si="2"/>
        <v/>
      </c>
      <c r="B79" s="206"/>
      <c r="C79" s="199"/>
      <c r="D79" s="147"/>
      <c r="E79" s="199"/>
      <c r="F79" s="199"/>
      <c r="G79" s="120"/>
      <c r="H79" s="140"/>
      <c r="I79" s="141"/>
      <c r="J79" s="121"/>
      <c r="K79" s="141"/>
      <c r="L79" s="141"/>
      <c r="M79" s="119">
        <f>IF(AND(G79="",C79="",H79=""),SUM($M$15:$M78),IF(G79*H79=0,"",G79*H79))</f>
        <v>0</v>
      </c>
      <c r="N79" s="322"/>
      <c r="O79" s="323"/>
      <c r="P79" s="324"/>
      <c r="Q79" s="230"/>
      <c r="R79" s="209" t="str">
        <f>IFERROR(IF(AND($C79="",$D79="",$G79=""),"",VLOOKUP($I79,FOAPs!A$2:B$10000,2,FALSE)&amp;" &gt;"),"F")</f>
        <v/>
      </c>
      <c r="S79" s="292" t="str">
        <f>IFERROR(IF(AND($C79="",$G79=""),"",VLOOKUP($J79,FOAPs!C$2:D$10000,2,FALSE)&amp;" &gt;"),"O")</f>
        <v/>
      </c>
      <c r="T79" s="292"/>
      <c r="U79" s="209" t="str">
        <f>IFERROR(IF(AND($C79="",$G79=""),"",VLOOKUP($K79,FOAPs!E$2:F$10000,2,FALSE)&amp;" &gt;"),"A")</f>
        <v/>
      </c>
      <c r="V79" s="209" t="str">
        <f>IFERROR(IF(AND($C79="",$D79="",$G79=""),"",VLOOKUP($L79,FOAPs!G$2:H$10000,2,FALSE)),"P")</f>
        <v/>
      </c>
      <c r="W79" s="253" t="str">
        <f>IF(PAF!$B79="","",IF(PAF!$B79=EL!$Y$2,"SPE",IF(PAF!$B79=EL!$Z$2,"SPM",IF(PAF!$B79=EL!$AA$2,"SPLH",IF(PAF!$B79=EL!$K$2,"AT",IF(PAF!$B79=EL!$L$2,"WTO",IF(PAF!$B79=EL!$A$22,"ES",IF(PAF!$B79=EL!$A$4,"FWT",IF(PAF!$B79=EL!$O$2,"hon",IF(PAF!$B79=EL!$P$2,"Inv",IF(PAF!$B79=EL!$P$2,"Inv",IF(PAF!$B79=EL!$Q$2,"MT",IF(PAF!$B79=EL!R$2,"NT",IF(PAF!$B79=EL!$S$2,"OSR",IF(PAF!$B79=EL!$A$10,"PM",IF(PAF!$B79=EL!$U$2,"PW",IF(PAF!$B79=EL!$A$12,"re",IF(PAF!$B79=EL!$W$2,"OT",IF(PAF!$B79=EL!$X$2,"OTSeven","?")))))))))))))))))))</f>
        <v/>
      </c>
      <c r="X79" s="249" t="str">
        <f>IF(B79="","",B79&amp;IF($C$4=EL!$E$5,"Full Time","Part Time"))</f>
        <v/>
      </c>
      <c r="Y79" s="122" t="str">
        <f>IFERROR(VLOOKUP(X79,EL!$C$2:$D$36,2,"False"),"")</f>
        <v/>
      </c>
    </row>
    <row r="80" spans="1:25" ht="21.75" customHeight="1">
      <c r="A80" s="118" t="str">
        <f t="shared" si="2"/>
        <v/>
      </c>
      <c r="B80" s="206"/>
      <c r="C80" s="199"/>
      <c r="D80" s="147"/>
      <c r="E80" s="199"/>
      <c r="F80" s="199"/>
      <c r="G80" s="120"/>
      <c r="H80" s="140"/>
      <c r="I80" s="141"/>
      <c r="J80" s="121"/>
      <c r="K80" s="141"/>
      <c r="L80" s="141"/>
      <c r="M80" s="119">
        <f>IF(AND(G80="",C80="",H80=""),SUM($M$15:$M79),IF(G80*H80=0,"",G80*H80))</f>
        <v>0</v>
      </c>
      <c r="N80" s="319"/>
      <c r="O80" s="320"/>
      <c r="P80" s="321"/>
      <c r="Q80" s="230"/>
      <c r="R80" s="209" t="str">
        <f>IFERROR(IF(AND($C80="",$D80="",$G80=""),"",VLOOKUP($I80,FOAPs!A$2:B$10000,2,FALSE)&amp;" &gt;"),"F")</f>
        <v/>
      </c>
      <c r="S80" s="292" t="str">
        <f>IFERROR(IF(AND($C80="",$G80=""),"",VLOOKUP($J80,FOAPs!C$2:D$10000,2,FALSE)&amp;" &gt;"),"O")</f>
        <v/>
      </c>
      <c r="T80" s="292"/>
      <c r="U80" s="209" t="str">
        <f>IFERROR(IF(AND($C80="",$G80=""),"",VLOOKUP($K80,FOAPs!E$2:F$10000,2,FALSE)&amp;" &gt;"),"A")</f>
        <v/>
      </c>
      <c r="V80" s="209" t="str">
        <f>IFERROR(IF(AND($C80="",$D80="",$G80=""),"",VLOOKUP($L80,FOAPs!G$2:H$10000,2,FALSE)),"P")</f>
        <v/>
      </c>
      <c r="W80" s="253" t="str">
        <f>IF(PAF!$B80="","",IF(PAF!$B80=EL!$Y$2,"SPE",IF(PAF!$B80=EL!$Z$2,"SPM",IF(PAF!$B80=EL!$AA$2,"SPLH",IF(PAF!$B80=EL!$K$2,"AT",IF(PAF!$B80=EL!$L$2,"WTO",IF(PAF!$B80=EL!$A$22,"ES",IF(PAF!$B80=EL!$A$4,"FWT",IF(PAF!$B80=EL!$O$2,"hon",IF(PAF!$B80=EL!$P$2,"Inv",IF(PAF!$B80=EL!$P$2,"Inv",IF(PAF!$B80=EL!$Q$2,"MT",IF(PAF!$B80=EL!R$2,"NT",IF(PAF!$B80=EL!$S$2,"OSR",IF(PAF!$B80=EL!$A$10,"PM",IF(PAF!$B80=EL!$U$2,"PW",IF(PAF!$B80=EL!$A$12,"re",IF(PAF!$B80=EL!$W$2,"OT",IF(PAF!$B80=EL!$X$2,"OTSeven","?")))))))))))))))))))</f>
        <v/>
      </c>
      <c r="X80" s="249" t="str">
        <f>IF(B80="","",B80&amp;IF($C$4=EL!$E$5,"Full Time","Part Time"))</f>
        <v/>
      </c>
      <c r="Y80" s="122" t="str">
        <f>IFERROR(VLOOKUP(X80,EL!$C$2:$D$36,2,"False"),"")</f>
        <v/>
      </c>
    </row>
    <row r="81" spans="1:25" ht="21.75" customHeight="1">
      <c r="A81" s="118" t="str">
        <f t="shared" si="2"/>
        <v/>
      </c>
      <c r="B81" s="206"/>
      <c r="C81" s="199"/>
      <c r="D81" s="147"/>
      <c r="E81" s="199"/>
      <c r="F81" s="199"/>
      <c r="G81" s="120"/>
      <c r="H81" s="140"/>
      <c r="I81" s="141"/>
      <c r="J81" s="121"/>
      <c r="K81" s="141"/>
      <c r="L81" s="141"/>
      <c r="M81" s="119">
        <f>IF(AND(G81="",C81="",H81=""),SUM($M$15:$M80),IF(G81*H81=0,"",G81*H81))</f>
        <v>0</v>
      </c>
      <c r="N81" s="322"/>
      <c r="O81" s="323"/>
      <c r="P81" s="324"/>
      <c r="Q81" s="230"/>
      <c r="R81" s="209" t="str">
        <f>IFERROR(IF(AND($C81="",$D81="",$G81=""),"",VLOOKUP($I81,FOAPs!A$2:B$10000,2,FALSE)&amp;" &gt;"),"F")</f>
        <v/>
      </c>
      <c r="S81" s="292" t="str">
        <f>IFERROR(IF(AND($C81="",$G81=""),"",VLOOKUP($J81,FOAPs!C$2:D$10000,2,FALSE)&amp;" &gt;"),"O")</f>
        <v/>
      </c>
      <c r="T81" s="292"/>
      <c r="U81" s="209" t="str">
        <f>IFERROR(IF(AND($C81="",$G81=""),"",VLOOKUP($K81,FOAPs!E$2:F$10000,2,FALSE)&amp;" &gt;"),"A")</f>
        <v/>
      </c>
      <c r="V81" s="209" t="str">
        <f>IFERROR(IF(AND($C81="",$D81="",$G81=""),"",VLOOKUP($L81,FOAPs!G$2:H$10000,2,FALSE)),"P")</f>
        <v/>
      </c>
      <c r="W81" s="253" t="str">
        <f>IF(PAF!$B81="","",IF(PAF!$B81=EL!$Y$2,"SPE",IF(PAF!$B81=EL!$Z$2,"SPM",IF(PAF!$B81=EL!$AA$2,"SPLH",IF(PAF!$B81=EL!$K$2,"AT",IF(PAF!$B81=EL!$L$2,"WTO",IF(PAF!$B81=EL!$A$22,"ES",IF(PAF!$B81=EL!$A$4,"FWT",IF(PAF!$B81=EL!$O$2,"hon",IF(PAF!$B81=EL!$P$2,"Inv",IF(PAF!$B81=EL!$P$2,"Inv",IF(PAF!$B81=EL!$Q$2,"MT",IF(PAF!$B81=EL!R$2,"NT",IF(PAF!$B81=EL!$S$2,"OSR",IF(PAF!$B81=EL!$A$10,"PM",IF(PAF!$B81=EL!$U$2,"PW",IF(PAF!$B81=EL!$A$12,"re",IF(PAF!$B81=EL!$W$2,"OT",IF(PAF!$B81=EL!$X$2,"OTSeven","?")))))))))))))))))))</f>
        <v/>
      </c>
      <c r="X81" s="249" t="str">
        <f>IF(B81="","",B81&amp;IF($C$4=EL!$E$5,"Full Time","Part Time"))</f>
        <v/>
      </c>
      <c r="Y81" s="122" t="str">
        <f>IFERROR(VLOOKUP(X81,EL!$C$2:$D$36,2,"False"),"")</f>
        <v/>
      </c>
    </row>
    <row r="82" spans="1:25" ht="21.75" customHeight="1">
      <c r="A82" s="118" t="str">
        <f t="shared" si="2"/>
        <v/>
      </c>
      <c r="B82" s="206"/>
      <c r="C82" s="199"/>
      <c r="D82" s="147"/>
      <c r="E82" s="199"/>
      <c r="F82" s="199"/>
      <c r="G82" s="120"/>
      <c r="H82" s="140"/>
      <c r="I82" s="141"/>
      <c r="J82" s="121"/>
      <c r="K82" s="141"/>
      <c r="L82" s="141"/>
      <c r="M82" s="119">
        <f>IF(AND(G82="",C82="",H82=""),SUM($M$15:$M81),IF(G82*H82=0,"",G82*H82))</f>
        <v>0</v>
      </c>
      <c r="N82" s="319"/>
      <c r="O82" s="320"/>
      <c r="P82" s="321"/>
      <c r="Q82" s="230"/>
      <c r="R82" s="209" t="str">
        <f>IFERROR(IF(AND($C82="",$D82="",$G82=""),"",VLOOKUP($I82,FOAPs!A$2:B$10000,2,FALSE)&amp;" &gt;"),"F")</f>
        <v/>
      </c>
      <c r="S82" s="292" t="str">
        <f>IFERROR(IF(AND($C82="",$G82=""),"",VLOOKUP($J82,FOAPs!C$2:D$10000,2,FALSE)&amp;" &gt;"),"O")</f>
        <v/>
      </c>
      <c r="T82" s="292"/>
      <c r="U82" s="209" t="str">
        <f>IFERROR(IF(AND($C82="",$G82=""),"",VLOOKUP($K82,FOAPs!E$2:F$10000,2,FALSE)&amp;" &gt;"),"A")</f>
        <v/>
      </c>
      <c r="V82" s="209" t="str">
        <f>IFERROR(IF(AND($C82="",$D82="",$G82=""),"",VLOOKUP($L82,FOAPs!G$2:H$10000,2,FALSE)),"P")</f>
        <v/>
      </c>
      <c r="W82" s="253" t="str">
        <f>IF(PAF!$B82="","",IF(PAF!$B82=EL!$Y$2,"SPE",IF(PAF!$B82=EL!$Z$2,"SPM",IF(PAF!$B82=EL!$AA$2,"SPLH",IF(PAF!$B82=EL!$K$2,"AT",IF(PAF!$B82=EL!$L$2,"WTO",IF(PAF!$B82=EL!$A$22,"ES",IF(PAF!$B82=EL!$A$4,"FWT",IF(PAF!$B82=EL!$O$2,"hon",IF(PAF!$B82=EL!$P$2,"Inv",IF(PAF!$B82=EL!$P$2,"Inv",IF(PAF!$B82=EL!$Q$2,"MT",IF(PAF!$B82=EL!R$2,"NT",IF(PAF!$B82=EL!$S$2,"OSR",IF(PAF!$B82=EL!$A$10,"PM",IF(PAF!$B82=EL!$U$2,"PW",IF(PAF!$B82=EL!$A$12,"re",IF(PAF!$B82=EL!$W$2,"OT",IF(PAF!$B82=EL!$X$2,"OTSeven","?")))))))))))))))))))</f>
        <v/>
      </c>
      <c r="X82" s="249" t="str">
        <f>IF(B82="","",B82&amp;IF($C$4=EL!$E$5,"Full Time","Part Time"))</f>
        <v/>
      </c>
      <c r="Y82" s="122" t="str">
        <f>IFERROR(VLOOKUP(X82,EL!$C$2:$D$36,2,"False"),"")</f>
        <v/>
      </c>
    </row>
    <row r="83" spans="1:25" ht="21.75" customHeight="1">
      <c r="A83" s="118" t="str">
        <f t="shared" si="2"/>
        <v/>
      </c>
      <c r="B83" s="206"/>
      <c r="C83" s="199"/>
      <c r="D83" s="147"/>
      <c r="E83" s="199"/>
      <c r="F83" s="199"/>
      <c r="G83" s="120"/>
      <c r="H83" s="140"/>
      <c r="I83" s="141"/>
      <c r="J83" s="121"/>
      <c r="K83" s="141"/>
      <c r="L83" s="141"/>
      <c r="M83" s="119">
        <f>IF(AND(G83="",C83="",H83=""),SUM($M$15:$M82),IF(G83*H83=0,"",G83*H83))</f>
        <v>0</v>
      </c>
      <c r="N83" s="322"/>
      <c r="O83" s="323"/>
      <c r="P83" s="324"/>
      <c r="Q83" s="230"/>
      <c r="R83" s="209" t="str">
        <f>IFERROR(IF(AND($C83="",$D83="",$G83=""),"",VLOOKUP($I83,FOAPs!A$2:B$10000,2,FALSE)&amp;" &gt;"),"F")</f>
        <v/>
      </c>
      <c r="S83" s="292" t="str">
        <f>IFERROR(IF(AND($C83="",$G83=""),"",VLOOKUP($J83,FOAPs!C$2:D$10000,2,FALSE)&amp;" &gt;"),"O")</f>
        <v/>
      </c>
      <c r="T83" s="292"/>
      <c r="U83" s="209" t="str">
        <f>IFERROR(IF(AND($C83="",$G83=""),"",VLOOKUP($K83,FOAPs!E$2:F$10000,2,FALSE)&amp;" &gt;"),"A")</f>
        <v/>
      </c>
      <c r="V83" s="209" t="str">
        <f>IFERROR(IF(AND($C83="",$D83="",$G83=""),"",VLOOKUP($L83,FOAPs!G$2:H$10000,2,FALSE)),"P")</f>
        <v/>
      </c>
      <c r="W83" s="253" t="str">
        <f>IF(PAF!$B83="","",IF(PAF!$B83=EL!$Y$2,"SPE",IF(PAF!$B83=EL!$Z$2,"SPM",IF(PAF!$B83=EL!$AA$2,"SPLH",IF(PAF!$B83=EL!$K$2,"AT",IF(PAF!$B83=EL!$L$2,"WTO",IF(PAF!$B83=EL!$A$22,"ES",IF(PAF!$B83=EL!$A$4,"FWT",IF(PAF!$B83=EL!$O$2,"hon",IF(PAF!$B83=EL!$P$2,"Inv",IF(PAF!$B83=EL!$P$2,"Inv",IF(PAF!$B83=EL!$Q$2,"MT",IF(PAF!$B83=EL!R$2,"NT",IF(PAF!$B83=EL!$S$2,"OSR",IF(PAF!$B83=EL!$A$10,"PM",IF(PAF!$B83=EL!$U$2,"PW",IF(PAF!$B83=EL!$A$12,"re",IF(PAF!$B83=EL!$W$2,"OT",IF(PAF!$B83=EL!$X$2,"OTSeven","?")))))))))))))))))))</f>
        <v/>
      </c>
      <c r="X83" s="249" t="str">
        <f>IF(B83="","",B83&amp;IF($C$4=EL!$E$5,"Full Time","Part Time"))</f>
        <v/>
      </c>
      <c r="Y83" s="122" t="str">
        <f>IFERROR(VLOOKUP(X83,EL!$C$2:$D$36,2,"False"),"")</f>
        <v/>
      </c>
    </row>
    <row r="84" spans="1:25" ht="21.75" customHeight="1">
      <c r="A84" s="118" t="str">
        <f t="shared" si="2"/>
        <v/>
      </c>
      <c r="B84" s="206"/>
      <c r="C84" s="199"/>
      <c r="D84" s="147"/>
      <c r="E84" s="199"/>
      <c r="F84" s="199"/>
      <c r="G84" s="120"/>
      <c r="H84" s="140"/>
      <c r="I84" s="141"/>
      <c r="J84" s="121"/>
      <c r="K84" s="141"/>
      <c r="L84" s="141"/>
      <c r="M84" s="119">
        <f>IF(AND(G84="",C84="",H84=""),SUM($M$15:$M83),IF(G84*H84=0,"",G84*H84))</f>
        <v>0</v>
      </c>
      <c r="N84" s="319"/>
      <c r="O84" s="320"/>
      <c r="P84" s="321"/>
      <c r="Q84" s="230"/>
      <c r="R84" s="209" t="str">
        <f>IFERROR(IF(AND($C84="",$D84="",$G84=""),"",VLOOKUP($I84,FOAPs!A$2:B$10000,2,FALSE)&amp;" &gt;"),"F")</f>
        <v/>
      </c>
      <c r="S84" s="292" t="str">
        <f>IFERROR(IF(AND($C84="",$G84=""),"",VLOOKUP($J84,FOAPs!C$2:D$10000,2,FALSE)&amp;" &gt;"),"O")</f>
        <v/>
      </c>
      <c r="T84" s="292"/>
      <c r="U84" s="209" t="str">
        <f>IFERROR(IF(AND($C84="",$G84=""),"",VLOOKUP($K84,FOAPs!E$2:F$10000,2,FALSE)&amp;" &gt;"),"A")</f>
        <v/>
      </c>
      <c r="V84" s="209" t="str">
        <f>IFERROR(IF(AND($C84="",$D84="",$G84=""),"",VLOOKUP($L84,FOAPs!G$2:H$10000,2,FALSE)),"P")</f>
        <v/>
      </c>
      <c r="W84" s="253" t="str">
        <f>IF(PAF!$B84="","",IF(PAF!$B84=EL!$Y$2,"SPE",IF(PAF!$B84=EL!$Z$2,"SPM",IF(PAF!$B84=EL!$AA$2,"SPLH",IF(PAF!$B84=EL!$K$2,"AT",IF(PAF!$B84=EL!$L$2,"WTO",IF(PAF!$B84=EL!$A$22,"ES",IF(PAF!$B84=EL!$A$4,"FWT",IF(PAF!$B84=EL!$O$2,"hon",IF(PAF!$B84=EL!$P$2,"Inv",IF(PAF!$B84=EL!$P$2,"Inv",IF(PAF!$B84=EL!$Q$2,"MT",IF(PAF!$B84=EL!R$2,"NT",IF(PAF!$B84=EL!$S$2,"OSR",IF(PAF!$B84=EL!$A$10,"PM",IF(PAF!$B84=EL!$U$2,"PW",IF(PAF!$B84=EL!$A$12,"re",IF(PAF!$B84=EL!$W$2,"OT",IF(PAF!$B84=EL!$X$2,"OTSeven","?")))))))))))))))))))</f>
        <v/>
      </c>
      <c r="X84" s="249" t="str">
        <f>IF(B84="","",B84&amp;IF($C$4=EL!$E$5,"Full Time","Part Time"))</f>
        <v/>
      </c>
      <c r="Y84" s="122" t="str">
        <f>IFERROR(VLOOKUP(X84,EL!$C$2:$D$36,2,"False"),"")</f>
        <v/>
      </c>
    </row>
    <row r="85" spans="1:25" ht="21.75" customHeight="1">
      <c r="A85" s="118" t="str">
        <f t="shared" si="2"/>
        <v/>
      </c>
      <c r="B85" s="206"/>
      <c r="C85" s="199"/>
      <c r="D85" s="147"/>
      <c r="E85" s="199"/>
      <c r="F85" s="199"/>
      <c r="G85" s="120"/>
      <c r="H85" s="140"/>
      <c r="I85" s="141"/>
      <c r="J85" s="121"/>
      <c r="K85" s="141"/>
      <c r="L85" s="141"/>
      <c r="M85" s="119">
        <f>IF(AND(G85="",C85="",H85=""),SUM($M$15:$M84),IF(G85*H85=0,"",G85*H85))</f>
        <v>0</v>
      </c>
      <c r="N85" s="322"/>
      <c r="O85" s="323"/>
      <c r="P85" s="324"/>
      <c r="Q85" s="230"/>
      <c r="R85" s="209" t="str">
        <f>IFERROR(IF(AND($C85="",$D85="",$G85=""),"",VLOOKUP($I85,FOAPs!A$2:B$10000,2,FALSE)&amp;" &gt;"),"F")</f>
        <v/>
      </c>
      <c r="S85" s="292" t="str">
        <f>IFERROR(IF(AND($C85="",$G85=""),"",VLOOKUP($J85,FOAPs!C$2:D$10000,2,FALSE)&amp;" &gt;"),"O")</f>
        <v/>
      </c>
      <c r="T85" s="292"/>
      <c r="U85" s="209" t="str">
        <f>IFERROR(IF(AND($C85="",$G85=""),"",VLOOKUP($K85,FOAPs!E$2:F$10000,2,FALSE)&amp;" &gt;"),"A")</f>
        <v/>
      </c>
      <c r="V85" s="209" t="str">
        <f>IFERROR(IF(AND($C85="",$D85="",$G85=""),"",VLOOKUP($L85,FOAPs!G$2:H$10000,2,FALSE)),"P")</f>
        <v/>
      </c>
      <c r="W85" s="253" t="str">
        <f>IF(PAF!$B85="","",IF(PAF!$B85=EL!$Y$2,"SPE",IF(PAF!$B85=EL!$Z$2,"SPM",IF(PAF!$B85=EL!$AA$2,"SPLH",IF(PAF!$B85=EL!$K$2,"AT",IF(PAF!$B85=EL!$L$2,"WTO",IF(PAF!$B85=EL!$A$22,"ES",IF(PAF!$B85=EL!$A$4,"FWT",IF(PAF!$B85=EL!$O$2,"hon",IF(PAF!$B85=EL!$P$2,"Inv",IF(PAF!$B85=EL!$P$2,"Inv",IF(PAF!$B85=EL!$Q$2,"MT",IF(PAF!$B85=EL!R$2,"NT",IF(PAF!$B85=EL!$S$2,"OSR",IF(PAF!$B85=EL!$A$10,"PM",IF(PAF!$B85=EL!$U$2,"PW",IF(PAF!$B85=EL!$A$12,"re",IF(PAF!$B85=EL!$W$2,"OT",IF(PAF!$B85=EL!$X$2,"OTSeven","?")))))))))))))))))))</f>
        <v/>
      </c>
      <c r="X85" s="249" t="str">
        <f>IF(B85="","",B85&amp;IF($C$4=EL!$E$5,"Full Time","Part Time"))</f>
        <v/>
      </c>
      <c r="Y85" s="122" t="str">
        <f>IFERROR(VLOOKUP(X85,EL!$C$2:$D$36,2,"False"),"")</f>
        <v/>
      </c>
    </row>
    <row r="86" spans="1:25" ht="21.75" customHeight="1">
      <c r="A86" s="118" t="str">
        <f t="shared" si="2"/>
        <v/>
      </c>
      <c r="B86" s="206"/>
      <c r="C86" s="199"/>
      <c r="D86" s="147"/>
      <c r="E86" s="199"/>
      <c r="F86" s="199"/>
      <c r="G86" s="120"/>
      <c r="H86" s="140"/>
      <c r="I86" s="141"/>
      <c r="J86" s="121"/>
      <c r="K86" s="141"/>
      <c r="L86" s="141"/>
      <c r="M86" s="119">
        <f>IF(AND(G86="",C86="",H86=""),SUM($M$15:$M85),IF(G86*H86=0,"",G86*H86))</f>
        <v>0</v>
      </c>
      <c r="N86" s="319"/>
      <c r="O86" s="320"/>
      <c r="P86" s="321"/>
      <c r="Q86" s="230"/>
      <c r="R86" s="209" t="str">
        <f>IFERROR(IF(AND($C86="",$D86="",$G86=""),"",VLOOKUP($I86,FOAPs!A$2:B$10000,2,FALSE)&amp;" &gt;"),"F")</f>
        <v/>
      </c>
      <c r="S86" s="292" t="str">
        <f>IFERROR(IF(AND($C86="",$G86=""),"",VLOOKUP($J86,FOAPs!C$2:D$10000,2,FALSE)&amp;" &gt;"),"O")</f>
        <v/>
      </c>
      <c r="T86" s="292"/>
      <c r="U86" s="209" t="str">
        <f>IFERROR(IF(AND($C86="",$G86=""),"",VLOOKUP($K86,FOAPs!E$2:F$10000,2,FALSE)&amp;" &gt;"),"A")</f>
        <v/>
      </c>
      <c r="V86" s="209" t="str">
        <f>IFERROR(IF(AND($C86="",$D86="",$G86=""),"",VLOOKUP($L86,FOAPs!G$2:H$10000,2,FALSE)),"P")</f>
        <v/>
      </c>
      <c r="W86" s="253" t="str">
        <f>IF(PAF!$B86="","",IF(PAF!$B86=EL!$Y$2,"SPE",IF(PAF!$B86=EL!$Z$2,"SPM",IF(PAF!$B86=EL!$AA$2,"SPLH",IF(PAF!$B86=EL!$K$2,"AT",IF(PAF!$B86=EL!$L$2,"WTO",IF(PAF!$B86=EL!$A$22,"ES",IF(PAF!$B86=EL!$A$4,"FWT",IF(PAF!$B86=EL!$O$2,"hon",IF(PAF!$B86=EL!$P$2,"Inv",IF(PAF!$B86=EL!$P$2,"Inv",IF(PAF!$B86=EL!$Q$2,"MT",IF(PAF!$B86=EL!R$2,"NT",IF(PAF!$B86=EL!$S$2,"OSR",IF(PAF!$B86=EL!$A$10,"PM",IF(PAF!$B86=EL!$U$2,"PW",IF(PAF!$B86=EL!$A$12,"re",IF(PAF!$B86=EL!$W$2,"OT",IF(PAF!$B86=EL!$X$2,"OTSeven","?")))))))))))))))))))</f>
        <v/>
      </c>
      <c r="X86" s="249" t="str">
        <f>IF(B86="","",B86&amp;IF($C$4=EL!$E$5,"Full Time","Part Time"))</f>
        <v/>
      </c>
      <c r="Y86" s="122" t="str">
        <f>IFERROR(VLOOKUP(X86,EL!$C$2:$D$36,2,"False"),"")</f>
        <v/>
      </c>
    </row>
    <row r="87" spans="1:25" ht="21.75" customHeight="1">
      <c r="A87" s="118" t="str">
        <f t="shared" si="2"/>
        <v/>
      </c>
      <c r="B87" s="206"/>
      <c r="C87" s="199"/>
      <c r="D87" s="147"/>
      <c r="E87" s="199"/>
      <c r="F87" s="199"/>
      <c r="G87" s="120"/>
      <c r="H87" s="140"/>
      <c r="I87" s="141"/>
      <c r="J87" s="121"/>
      <c r="K87" s="141"/>
      <c r="L87" s="141"/>
      <c r="M87" s="119">
        <f>IF(AND(G87="",C87="",H87=""),SUM($M$15:$M86),IF(G87*H87=0,"",G87*H87))</f>
        <v>0</v>
      </c>
      <c r="N87" s="322"/>
      <c r="O87" s="323"/>
      <c r="P87" s="324"/>
      <c r="Q87" s="230"/>
      <c r="R87" s="209" t="str">
        <f>IFERROR(IF(AND($C87="",$D87="",$G87=""),"",VLOOKUP($I87,FOAPs!A$2:B$10000,2,FALSE)&amp;" &gt;"),"F")</f>
        <v/>
      </c>
      <c r="S87" s="292" t="str">
        <f>IFERROR(IF(AND($C87="",$G87=""),"",VLOOKUP($J87,FOAPs!C$2:D$10000,2,FALSE)&amp;" &gt;"),"O")</f>
        <v/>
      </c>
      <c r="T87" s="292"/>
      <c r="U87" s="209" t="str">
        <f>IFERROR(IF(AND($C87="",$G87=""),"",VLOOKUP($K87,FOAPs!E$2:F$10000,2,FALSE)&amp;" &gt;"),"A")</f>
        <v/>
      </c>
      <c r="V87" s="209" t="str">
        <f>IFERROR(IF(AND($C87="",$D87="",$G87=""),"",VLOOKUP($L87,FOAPs!G$2:H$10000,2,FALSE)),"P")</f>
        <v/>
      </c>
      <c r="W87" s="253" t="str">
        <f>IF(PAF!$B87="","",IF(PAF!$B87=EL!$Y$2,"SPE",IF(PAF!$B87=EL!$Z$2,"SPM",IF(PAF!$B87=EL!$AA$2,"SPLH",IF(PAF!$B87=EL!$K$2,"AT",IF(PAF!$B87=EL!$L$2,"WTO",IF(PAF!$B87=EL!$A$22,"ES",IF(PAF!$B87=EL!$A$4,"FWT",IF(PAF!$B87=EL!$O$2,"hon",IF(PAF!$B87=EL!$P$2,"Inv",IF(PAF!$B87=EL!$P$2,"Inv",IF(PAF!$B87=EL!$Q$2,"MT",IF(PAF!$B87=EL!R$2,"NT",IF(PAF!$B87=EL!$S$2,"OSR",IF(PAF!$B87=EL!$A$10,"PM",IF(PAF!$B87=EL!$U$2,"PW",IF(PAF!$B87=EL!$A$12,"re",IF(PAF!$B87=EL!$W$2,"OT",IF(PAF!$B87=EL!$X$2,"OTSeven","?")))))))))))))))))))</f>
        <v/>
      </c>
      <c r="X87" s="249" t="str">
        <f>IF(B87="","",B87&amp;IF($C$4=EL!$E$5,"Full Time","Part Time"))</f>
        <v/>
      </c>
      <c r="Y87" s="122" t="str">
        <f>IFERROR(VLOOKUP(X87,EL!$C$2:$D$36,2,"False"),"")</f>
        <v/>
      </c>
    </row>
    <row r="88" spans="1:25" ht="21.75" customHeight="1">
      <c r="A88" s="118" t="str">
        <f t="shared" si="2"/>
        <v/>
      </c>
      <c r="B88" s="206"/>
      <c r="C88" s="199"/>
      <c r="D88" s="147"/>
      <c r="E88" s="199"/>
      <c r="F88" s="199"/>
      <c r="G88" s="120"/>
      <c r="H88" s="140"/>
      <c r="I88" s="141"/>
      <c r="J88" s="121"/>
      <c r="K88" s="141"/>
      <c r="L88" s="141"/>
      <c r="M88" s="119">
        <f>IF(AND(G88="",C88="",H88=""),SUM($M$15:$M87),IF(G88*H88=0,"",G88*H88))</f>
        <v>0</v>
      </c>
      <c r="N88" s="319"/>
      <c r="O88" s="320"/>
      <c r="P88" s="321"/>
      <c r="Q88" s="230"/>
      <c r="R88" s="209" t="str">
        <f>IFERROR(IF(AND($C88="",$D88="",$G88=""),"",VLOOKUP($I88,FOAPs!A$2:B$10000,2,FALSE)&amp;" &gt;"),"F")</f>
        <v/>
      </c>
      <c r="S88" s="292" t="str">
        <f>IFERROR(IF(AND($C88="",$G88=""),"",VLOOKUP($J88,FOAPs!C$2:D$10000,2,FALSE)&amp;" &gt;"),"O")</f>
        <v/>
      </c>
      <c r="T88" s="292"/>
      <c r="U88" s="209" t="str">
        <f>IFERROR(IF(AND($C88="",$G88=""),"",VLOOKUP($K88,FOAPs!E$2:F$10000,2,FALSE)&amp;" &gt;"),"A")</f>
        <v/>
      </c>
      <c r="V88" s="209" t="str">
        <f>IFERROR(IF(AND($C88="",$D88="",$G88=""),"",VLOOKUP($L88,FOAPs!G$2:H$10000,2,FALSE)),"P")</f>
        <v/>
      </c>
      <c r="W88" s="253" t="str">
        <f>IF(PAF!$B88="","",IF(PAF!$B88=EL!$Y$2,"SPE",IF(PAF!$B88=EL!$Z$2,"SPM",IF(PAF!$B88=EL!$AA$2,"SPLH",IF(PAF!$B88=EL!$K$2,"AT",IF(PAF!$B88=EL!$L$2,"WTO",IF(PAF!$B88=EL!$A$22,"ES",IF(PAF!$B88=EL!$A$4,"FWT",IF(PAF!$B88=EL!$O$2,"hon",IF(PAF!$B88=EL!$P$2,"Inv",IF(PAF!$B88=EL!$P$2,"Inv",IF(PAF!$B88=EL!$Q$2,"MT",IF(PAF!$B88=EL!R$2,"NT",IF(PAF!$B88=EL!$S$2,"OSR",IF(PAF!$B88=EL!$A$10,"PM",IF(PAF!$B88=EL!$U$2,"PW",IF(PAF!$B88=EL!$A$12,"re",IF(PAF!$B88=EL!$W$2,"OT",IF(PAF!$B88=EL!$X$2,"OTSeven","?")))))))))))))))))))</f>
        <v/>
      </c>
      <c r="X88" s="249" t="str">
        <f>IF(B88="","",B88&amp;IF($C$4=EL!$E$5,"Full Time","Part Time"))</f>
        <v/>
      </c>
      <c r="Y88" s="122" t="str">
        <f>IFERROR(VLOOKUP(X88,EL!$C$2:$D$36,2,"False"),"")</f>
        <v/>
      </c>
    </row>
    <row r="89" spans="1:25" ht="21.75" customHeight="1">
      <c r="A89" s="118" t="str">
        <f t="shared" si="2"/>
        <v/>
      </c>
      <c r="B89" s="206"/>
      <c r="C89" s="199"/>
      <c r="D89" s="147"/>
      <c r="E89" s="199"/>
      <c r="F89" s="199"/>
      <c r="G89" s="120"/>
      <c r="H89" s="140"/>
      <c r="I89" s="141"/>
      <c r="J89" s="121"/>
      <c r="K89" s="141"/>
      <c r="L89" s="141"/>
      <c r="M89" s="119">
        <f>IF(AND(G89="",C89="",H89=""),SUM($M$15:$M88),IF(G89*H89=0,"",G89*H89))</f>
        <v>0</v>
      </c>
      <c r="N89" s="322"/>
      <c r="O89" s="323"/>
      <c r="P89" s="324"/>
      <c r="Q89" s="230"/>
      <c r="R89" s="209" t="str">
        <f>IFERROR(IF(AND($C89="",$D89="",$G89=""),"",VLOOKUP($I89,FOAPs!A$2:B$10000,2,FALSE)&amp;" &gt;"),"F")</f>
        <v/>
      </c>
      <c r="S89" s="292" t="str">
        <f>IFERROR(IF(AND($C89="",$G89=""),"",VLOOKUP($J89,FOAPs!C$2:D$10000,2,FALSE)&amp;" &gt;"),"O")</f>
        <v/>
      </c>
      <c r="T89" s="292"/>
      <c r="U89" s="209" t="str">
        <f>IFERROR(IF(AND($C89="",$G89=""),"",VLOOKUP($K89,FOAPs!E$2:F$10000,2,FALSE)&amp;" &gt;"),"A")</f>
        <v/>
      </c>
      <c r="V89" s="209" t="str">
        <f>IFERROR(IF(AND($C89="",$D89="",$G89=""),"",VLOOKUP($L89,FOAPs!G$2:H$10000,2,FALSE)),"P")</f>
        <v/>
      </c>
      <c r="W89" s="253" t="str">
        <f>IF(PAF!$B89="","",IF(PAF!$B89=EL!$Y$2,"SPE",IF(PAF!$B89=EL!$Z$2,"SPM",IF(PAF!$B89=EL!$AA$2,"SPLH",IF(PAF!$B89=EL!$K$2,"AT",IF(PAF!$B89=EL!$L$2,"WTO",IF(PAF!$B89=EL!$A$22,"ES",IF(PAF!$B89=EL!$A$4,"FWT",IF(PAF!$B89=EL!$O$2,"hon",IF(PAF!$B89=EL!$P$2,"Inv",IF(PAF!$B89=EL!$P$2,"Inv",IF(PAF!$B89=EL!$Q$2,"MT",IF(PAF!$B89=EL!R$2,"NT",IF(PAF!$B89=EL!$S$2,"OSR",IF(PAF!$B89=EL!$A$10,"PM",IF(PAF!$B89=EL!$U$2,"PW",IF(PAF!$B89=EL!$A$12,"re",IF(PAF!$B89=EL!$W$2,"OT",IF(PAF!$B89=EL!$X$2,"OTSeven","?")))))))))))))))))))</f>
        <v/>
      </c>
      <c r="X89" s="249" t="str">
        <f>IF(B89="","",B89&amp;IF($C$4=EL!$E$5,"Full Time","Part Time"))</f>
        <v/>
      </c>
      <c r="Y89" s="122" t="str">
        <f>IFERROR(VLOOKUP(X89,EL!$C$2:$D$36,2,"False"),"")</f>
        <v/>
      </c>
    </row>
    <row r="90" spans="1:25" ht="21.75" customHeight="1">
      <c r="A90" s="118" t="str">
        <f t="shared" ref="A90:A153" si="3">IFERROR(IF(AND(B90="",C90="",D90="",E90="",F90="",G90="",H90=""),"",A89+1),"")</f>
        <v/>
      </c>
      <c r="B90" s="206"/>
      <c r="C90" s="199"/>
      <c r="D90" s="147"/>
      <c r="E90" s="199"/>
      <c r="F90" s="199"/>
      <c r="G90" s="120"/>
      <c r="H90" s="140"/>
      <c r="I90" s="141"/>
      <c r="J90" s="121"/>
      <c r="K90" s="141"/>
      <c r="L90" s="141"/>
      <c r="M90" s="119">
        <f>IF(AND(G90="",C90="",H90=""),SUM($M$15:$M89),IF(G90*H90=0,"",G90*H90))</f>
        <v>0</v>
      </c>
      <c r="N90" s="319"/>
      <c r="O90" s="320"/>
      <c r="P90" s="321"/>
      <c r="Q90" s="230"/>
      <c r="R90" s="209" t="str">
        <f>IFERROR(IF(AND($C90="",$D90="",$G90=""),"",VLOOKUP($I90,FOAPs!A$2:B$10000,2,FALSE)&amp;" &gt;"),"F")</f>
        <v/>
      </c>
      <c r="S90" s="292" t="str">
        <f>IFERROR(IF(AND($C90="",$G90=""),"",VLOOKUP($J90,FOAPs!C$2:D$10000,2,FALSE)&amp;" &gt;"),"O")</f>
        <v/>
      </c>
      <c r="T90" s="292"/>
      <c r="U90" s="209" t="str">
        <f>IFERROR(IF(AND($C90="",$G90=""),"",VLOOKUP($K90,FOAPs!E$2:F$10000,2,FALSE)&amp;" &gt;"),"A")</f>
        <v/>
      </c>
      <c r="V90" s="209" t="str">
        <f>IFERROR(IF(AND($C90="",$D90="",$G90=""),"",VLOOKUP($L90,FOAPs!G$2:H$10000,2,FALSE)),"P")</f>
        <v/>
      </c>
      <c r="W90" s="253" t="str">
        <f>IF(PAF!$B90="","",IF(PAF!$B90=EL!$Y$2,"SPE",IF(PAF!$B90=EL!$Z$2,"SPM",IF(PAF!$B90=EL!$AA$2,"SPLH",IF(PAF!$B90=EL!$K$2,"AT",IF(PAF!$B90=EL!$L$2,"WTO",IF(PAF!$B90=EL!$A$22,"ES",IF(PAF!$B90=EL!$A$4,"FWT",IF(PAF!$B90=EL!$O$2,"hon",IF(PAF!$B90=EL!$P$2,"Inv",IF(PAF!$B90=EL!$P$2,"Inv",IF(PAF!$B90=EL!$Q$2,"MT",IF(PAF!$B90=EL!R$2,"NT",IF(PAF!$B90=EL!$S$2,"OSR",IF(PAF!$B90=EL!$A$10,"PM",IF(PAF!$B90=EL!$U$2,"PW",IF(PAF!$B90=EL!$A$12,"re",IF(PAF!$B90=EL!$W$2,"OT",IF(PAF!$B90=EL!$X$2,"OTSeven","?")))))))))))))))))))</f>
        <v/>
      </c>
      <c r="X90" s="249" t="str">
        <f>IF(B90="","",B90&amp;IF($C$4=EL!$E$5,"Full Time","Part Time"))</f>
        <v/>
      </c>
      <c r="Y90" s="122" t="str">
        <f>IFERROR(VLOOKUP(X90,EL!$C$2:$D$36,2,"False"),"")</f>
        <v/>
      </c>
    </row>
    <row r="91" spans="1:25" ht="21.75" customHeight="1">
      <c r="A91" s="118" t="str">
        <f t="shared" si="3"/>
        <v/>
      </c>
      <c r="B91" s="206"/>
      <c r="C91" s="199"/>
      <c r="D91" s="147"/>
      <c r="E91" s="199"/>
      <c r="F91" s="199"/>
      <c r="G91" s="120"/>
      <c r="H91" s="140"/>
      <c r="I91" s="141"/>
      <c r="J91" s="121"/>
      <c r="K91" s="141"/>
      <c r="L91" s="141"/>
      <c r="M91" s="119">
        <f>IF(AND(G91="",C91="",H91=""),SUM($M$15:$M90),IF(G91*H91=0,"",G91*H91))</f>
        <v>0</v>
      </c>
      <c r="N91" s="322"/>
      <c r="O91" s="323"/>
      <c r="P91" s="324"/>
      <c r="Q91" s="230"/>
      <c r="R91" s="209" t="str">
        <f>IFERROR(IF(AND($C91="",$D91="",$G91=""),"",VLOOKUP($I91,FOAPs!A$2:B$10000,2,FALSE)&amp;" &gt;"),"F")</f>
        <v/>
      </c>
      <c r="S91" s="292" t="str">
        <f>IFERROR(IF(AND($C91="",$G91=""),"",VLOOKUP($J91,FOAPs!C$2:D$10000,2,FALSE)&amp;" &gt;"),"O")</f>
        <v/>
      </c>
      <c r="T91" s="292"/>
      <c r="U91" s="209" t="str">
        <f>IFERROR(IF(AND($C91="",$G91=""),"",VLOOKUP($K91,FOAPs!E$2:F$10000,2,FALSE)&amp;" &gt;"),"A")</f>
        <v/>
      </c>
      <c r="V91" s="209" t="str">
        <f>IFERROR(IF(AND($C91="",$D91="",$G91=""),"",VLOOKUP($L91,FOAPs!G$2:H$10000,2,FALSE)),"P")</f>
        <v/>
      </c>
      <c r="W91" s="253" t="str">
        <f>IF(PAF!$B91="","",IF(PAF!$B91=EL!$Y$2,"SPE",IF(PAF!$B91=EL!$Z$2,"SPM",IF(PAF!$B91=EL!$AA$2,"SPLH",IF(PAF!$B91=EL!$K$2,"AT",IF(PAF!$B91=EL!$L$2,"WTO",IF(PAF!$B91=EL!$A$22,"ES",IF(PAF!$B91=EL!$A$4,"FWT",IF(PAF!$B91=EL!$O$2,"hon",IF(PAF!$B91=EL!$P$2,"Inv",IF(PAF!$B91=EL!$P$2,"Inv",IF(PAF!$B91=EL!$Q$2,"MT",IF(PAF!$B91=EL!R$2,"NT",IF(PAF!$B91=EL!$S$2,"OSR",IF(PAF!$B91=EL!$A$10,"PM",IF(PAF!$B91=EL!$U$2,"PW",IF(PAF!$B91=EL!$A$12,"re",IF(PAF!$B91=EL!$W$2,"OT",IF(PAF!$B91=EL!$X$2,"OTSeven","?")))))))))))))))))))</f>
        <v/>
      </c>
      <c r="X91" s="249" t="str">
        <f>IF(B91="","",B91&amp;IF($C$4=EL!$E$5,"Full Time","Part Time"))</f>
        <v/>
      </c>
      <c r="Y91" s="122" t="str">
        <f>IFERROR(VLOOKUP(X91,EL!$C$2:$D$36,2,"False"),"")</f>
        <v/>
      </c>
    </row>
    <row r="92" spans="1:25" ht="21.75" customHeight="1">
      <c r="A92" s="118" t="str">
        <f t="shared" si="3"/>
        <v/>
      </c>
      <c r="B92" s="206"/>
      <c r="C92" s="199"/>
      <c r="D92" s="147"/>
      <c r="E92" s="199"/>
      <c r="F92" s="199"/>
      <c r="G92" s="120"/>
      <c r="H92" s="140"/>
      <c r="I92" s="141"/>
      <c r="J92" s="121"/>
      <c r="K92" s="141"/>
      <c r="L92" s="141"/>
      <c r="M92" s="119">
        <f>IF(AND(G92="",C92="",H92=""),SUM($M$15:$M91),IF(G92*H92=0,"",G92*H92))</f>
        <v>0</v>
      </c>
      <c r="N92" s="319"/>
      <c r="O92" s="320"/>
      <c r="P92" s="321"/>
      <c r="Q92" s="230"/>
      <c r="R92" s="209" t="str">
        <f>IFERROR(IF(AND($C92="",$D92="",$G92=""),"",VLOOKUP($I92,FOAPs!A$2:B$10000,2,FALSE)&amp;" &gt;"),"F")</f>
        <v/>
      </c>
      <c r="S92" s="292" t="str">
        <f>IFERROR(IF(AND($C92="",$G92=""),"",VLOOKUP($J92,FOAPs!C$2:D$10000,2,FALSE)&amp;" &gt;"),"O")</f>
        <v/>
      </c>
      <c r="T92" s="292"/>
      <c r="U92" s="209" t="str">
        <f>IFERROR(IF(AND($C92="",$G92=""),"",VLOOKUP($K92,FOAPs!E$2:F$10000,2,FALSE)&amp;" &gt;"),"A")</f>
        <v/>
      </c>
      <c r="V92" s="209" t="str">
        <f>IFERROR(IF(AND($C92="",$D92="",$G92=""),"",VLOOKUP($L92,FOAPs!G$2:H$10000,2,FALSE)),"P")</f>
        <v/>
      </c>
      <c r="W92" s="253" t="str">
        <f>IF(PAF!$B92="","",IF(PAF!$B92=EL!$Y$2,"SPE",IF(PAF!$B92=EL!$Z$2,"SPM",IF(PAF!$B92=EL!$AA$2,"SPLH",IF(PAF!$B92=EL!$K$2,"AT",IF(PAF!$B92=EL!$L$2,"WTO",IF(PAF!$B92=EL!$A$22,"ES",IF(PAF!$B92=EL!$A$4,"FWT",IF(PAF!$B92=EL!$O$2,"hon",IF(PAF!$B92=EL!$P$2,"Inv",IF(PAF!$B92=EL!$P$2,"Inv",IF(PAF!$B92=EL!$Q$2,"MT",IF(PAF!$B92=EL!R$2,"NT",IF(PAF!$B92=EL!$S$2,"OSR",IF(PAF!$B92=EL!$A$10,"PM",IF(PAF!$B92=EL!$U$2,"PW",IF(PAF!$B92=EL!$A$12,"re",IF(PAF!$B92=EL!$W$2,"OT",IF(PAF!$B92=EL!$X$2,"OTSeven","?")))))))))))))))))))</f>
        <v/>
      </c>
      <c r="X92" s="249" t="str">
        <f>IF(B92="","",B92&amp;IF($C$4=EL!$E$5,"Full Time","Part Time"))</f>
        <v/>
      </c>
      <c r="Y92" s="122" t="str">
        <f>IFERROR(VLOOKUP(X92,EL!$C$2:$D$36,2,"False"),"")</f>
        <v/>
      </c>
    </row>
    <row r="93" spans="1:25" ht="21.75" customHeight="1">
      <c r="A93" s="118" t="str">
        <f t="shared" si="3"/>
        <v/>
      </c>
      <c r="B93" s="206"/>
      <c r="C93" s="199"/>
      <c r="D93" s="147"/>
      <c r="E93" s="199"/>
      <c r="F93" s="199"/>
      <c r="G93" s="120"/>
      <c r="H93" s="140"/>
      <c r="I93" s="141"/>
      <c r="J93" s="121"/>
      <c r="K93" s="141"/>
      <c r="L93" s="141"/>
      <c r="M93" s="119">
        <f>IF(AND(G93="",C93="",H93=""),SUM($M$15:$M92),IF(G93*H93=0,"",G93*H93))</f>
        <v>0</v>
      </c>
      <c r="N93" s="322"/>
      <c r="O93" s="323"/>
      <c r="P93" s="324"/>
      <c r="Q93" s="230"/>
      <c r="R93" s="209" t="str">
        <f>IFERROR(IF(AND($C93="",$D93="",$G93=""),"",VLOOKUP($I93,FOAPs!A$2:B$10000,2,FALSE)&amp;" &gt;"),"F")</f>
        <v/>
      </c>
      <c r="S93" s="292" t="str">
        <f>IFERROR(IF(AND($C93="",$G93=""),"",VLOOKUP($J93,FOAPs!C$2:D$10000,2,FALSE)&amp;" &gt;"),"O")</f>
        <v/>
      </c>
      <c r="T93" s="292"/>
      <c r="U93" s="209" t="str">
        <f>IFERROR(IF(AND($C93="",$G93=""),"",VLOOKUP($K93,FOAPs!E$2:F$10000,2,FALSE)&amp;" &gt;"),"A")</f>
        <v/>
      </c>
      <c r="V93" s="209" t="str">
        <f>IFERROR(IF(AND($C93="",$D93="",$G93=""),"",VLOOKUP($L93,FOAPs!G$2:H$10000,2,FALSE)),"P")</f>
        <v/>
      </c>
      <c r="W93" s="253" t="str">
        <f>IF(PAF!$B93="","",IF(PAF!$B93=EL!$Y$2,"SPE",IF(PAF!$B93=EL!$Z$2,"SPM",IF(PAF!$B93=EL!$AA$2,"SPLH",IF(PAF!$B93=EL!$K$2,"AT",IF(PAF!$B93=EL!$L$2,"WTO",IF(PAF!$B93=EL!$A$22,"ES",IF(PAF!$B93=EL!$A$4,"FWT",IF(PAF!$B93=EL!$O$2,"hon",IF(PAF!$B93=EL!$P$2,"Inv",IF(PAF!$B93=EL!$P$2,"Inv",IF(PAF!$B93=EL!$Q$2,"MT",IF(PAF!$B93=EL!R$2,"NT",IF(PAF!$B93=EL!$S$2,"OSR",IF(PAF!$B93=EL!$A$10,"PM",IF(PAF!$B93=EL!$U$2,"PW",IF(PAF!$B93=EL!$A$12,"re",IF(PAF!$B93=EL!$W$2,"OT",IF(PAF!$B93=EL!$X$2,"OTSeven","?")))))))))))))))))))</f>
        <v/>
      </c>
      <c r="X93" s="249" t="str">
        <f>IF(B93="","",B93&amp;IF($C$4=EL!$E$5,"Full Time","Part Time"))</f>
        <v/>
      </c>
      <c r="Y93" s="122" t="str">
        <f>IFERROR(VLOOKUP(X93,EL!$C$2:$D$36,2,"False"),"")</f>
        <v/>
      </c>
    </row>
    <row r="94" spans="1:25" ht="21.75" customHeight="1">
      <c r="A94" s="118" t="str">
        <f t="shared" si="3"/>
        <v/>
      </c>
      <c r="B94" s="206"/>
      <c r="C94" s="199"/>
      <c r="D94" s="147"/>
      <c r="E94" s="199"/>
      <c r="F94" s="199"/>
      <c r="G94" s="120"/>
      <c r="H94" s="140"/>
      <c r="I94" s="141"/>
      <c r="J94" s="121"/>
      <c r="K94" s="141"/>
      <c r="L94" s="141"/>
      <c r="M94" s="119">
        <f>IF(AND(G94="",C94="",H94=""),SUM($M$15:$M93),IF(G94*H94=0,"",G94*H94))</f>
        <v>0</v>
      </c>
      <c r="N94" s="319"/>
      <c r="O94" s="320"/>
      <c r="P94" s="321"/>
      <c r="Q94" s="230"/>
      <c r="R94" s="209" t="str">
        <f>IFERROR(IF(AND($C94="",$D94="",$G94=""),"",VLOOKUP($I94,FOAPs!A$2:B$10000,2,FALSE)&amp;" &gt;"),"F")</f>
        <v/>
      </c>
      <c r="S94" s="292" t="str">
        <f>IFERROR(IF(AND($C94="",$G94=""),"",VLOOKUP($J94,FOAPs!C$2:D$10000,2,FALSE)&amp;" &gt;"),"O")</f>
        <v/>
      </c>
      <c r="T94" s="292"/>
      <c r="U94" s="209" t="str">
        <f>IFERROR(IF(AND($C94="",$G94=""),"",VLOOKUP($K94,FOAPs!E$2:F$10000,2,FALSE)&amp;" &gt;"),"A")</f>
        <v/>
      </c>
      <c r="V94" s="209" t="str">
        <f>IFERROR(IF(AND($C94="",$D94="",$G94=""),"",VLOOKUP($L94,FOAPs!G$2:H$10000,2,FALSE)),"P")</f>
        <v/>
      </c>
      <c r="W94" s="253" t="str">
        <f>IF(PAF!$B94="","",IF(PAF!$B94=EL!$Y$2,"SPE",IF(PAF!$B94=EL!$Z$2,"SPM",IF(PAF!$B94=EL!$AA$2,"SPLH",IF(PAF!$B94=EL!$K$2,"AT",IF(PAF!$B94=EL!$L$2,"WTO",IF(PAF!$B94=EL!$A$22,"ES",IF(PAF!$B94=EL!$A$4,"FWT",IF(PAF!$B94=EL!$O$2,"hon",IF(PAF!$B94=EL!$P$2,"Inv",IF(PAF!$B94=EL!$P$2,"Inv",IF(PAF!$B94=EL!$Q$2,"MT",IF(PAF!$B94=EL!R$2,"NT",IF(PAF!$B94=EL!$S$2,"OSR",IF(PAF!$B94=EL!$A$10,"PM",IF(PAF!$B94=EL!$U$2,"PW",IF(PAF!$B94=EL!$A$12,"re",IF(PAF!$B94=EL!$W$2,"OT",IF(PAF!$B94=EL!$X$2,"OTSeven","?")))))))))))))))))))</f>
        <v/>
      </c>
      <c r="X94" s="249" t="str">
        <f>IF(B94="","",B94&amp;IF($C$4=EL!$E$5,"Full Time","Part Time"))</f>
        <v/>
      </c>
      <c r="Y94" s="122" t="str">
        <f>IFERROR(VLOOKUP(X94,EL!$C$2:$D$36,2,"False"),"")</f>
        <v/>
      </c>
    </row>
    <row r="95" spans="1:25" ht="21.75" customHeight="1">
      <c r="A95" s="118" t="str">
        <f t="shared" si="3"/>
        <v/>
      </c>
      <c r="B95" s="206"/>
      <c r="C95" s="199"/>
      <c r="D95" s="147"/>
      <c r="E95" s="199"/>
      <c r="F95" s="199"/>
      <c r="G95" s="120"/>
      <c r="H95" s="140"/>
      <c r="I95" s="141"/>
      <c r="J95" s="121"/>
      <c r="K95" s="141"/>
      <c r="L95" s="141"/>
      <c r="M95" s="119">
        <f>IF(AND(G95="",C95="",H95=""),SUM($M$15:$M94),IF(G95*H95=0,"",G95*H95))</f>
        <v>0</v>
      </c>
      <c r="N95" s="322"/>
      <c r="O95" s="323"/>
      <c r="P95" s="324"/>
      <c r="Q95" s="230"/>
      <c r="R95" s="209" t="str">
        <f>IFERROR(IF(AND($C95="",$D95="",$G95=""),"",VLOOKUP($I95,FOAPs!A$2:B$10000,2,FALSE)&amp;" &gt;"),"F")</f>
        <v/>
      </c>
      <c r="S95" s="292" t="str">
        <f>IFERROR(IF(AND($C95="",$G95=""),"",VLOOKUP($J95,FOAPs!C$2:D$10000,2,FALSE)&amp;" &gt;"),"O")</f>
        <v/>
      </c>
      <c r="T95" s="292"/>
      <c r="U95" s="209" t="str">
        <f>IFERROR(IF(AND($C95="",$G95=""),"",VLOOKUP($K95,FOAPs!E$2:F$10000,2,FALSE)&amp;" &gt;"),"A")</f>
        <v/>
      </c>
      <c r="V95" s="209" t="str">
        <f>IFERROR(IF(AND($C95="",$D95="",$G95=""),"",VLOOKUP($L95,FOAPs!G$2:H$10000,2,FALSE)),"P")</f>
        <v/>
      </c>
      <c r="W95" s="253" t="str">
        <f>IF(PAF!$B95="","",IF(PAF!$B95=EL!$Y$2,"SPE",IF(PAF!$B95=EL!$Z$2,"SPM",IF(PAF!$B95=EL!$AA$2,"SPLH",IF(PAF!$B95=EL!$K$2,"AT",IF(PAF!$B95=EL!$L$2,"WTO",IF(PAF!$B95=EL!$A$22,"ES",IF(PAF!$B95=EL!$A$4,"FWT",IF(PAF!$B95=EL!$O$2,"hon",IF(PAF!$B95=EL!$P$2,"Inv",IF(PAF!$B95=EL!$P$2,"Inv",IF(PAF!$B95=EL!$Q$2,"MT",IF(PAF!$B95=EL!R$2,"NT",IF(PAF!$B95=EL!$S$2,"OSR",IF(PAF!$B95=EL!$A$10,"PM",IF(PAF!$B95=EL!$U$2,"PW",IF(PAF!$B95=EL!$A$12,"re",IF(PAF!$B95=EL!$W$2,"OT",IF(PAF!$B95=EL!$X$2,"OTSeven","?")))))))))))))))))))</f>
        <v/>
      </c>
      <c r="X95" s="249" t="str">
        <f>IF(B95="","",B95&amp;IF($C$4=EL!$E$5,"Full Time","Part Time"))</f>
        <v/>
      </c>
      <c r="Y95" s="122" t="str">
        <f>IFERROR(VLOOKUP(X95,EL!$C$2:$D$36,2,"False"),"")</f>
        <v/>
      </c>
    </row>
    <row r="96" spans="1:25" ht="21.75" customHeight="1">
      <c r="A96" s="118" t="str">
        <f t="shared" si="3"/>
        <v/>
      </c>
      <c r="B96" s="206"/>
      <c r="C96" s="199"/>
      <c r="D96" s="147"/>
      <c r="E96" s="199"/>
      <c r="F96" s="199"/>
      <c r="G96" s="120"/>
      <c r="H96" s="140"/>
      <c r="I96" s="141"/>
      <c r="J96" s="121"/>
      <c r="K96" s="141"/>
      <c r="L96" s="141"/>
      <c r="M96" s="119">
        <f>IF(AND(G96="",C96="",H96=""),SUM($M$15:$M95),IF(G96*H96=0,"",G96*H96))</f>
        <v>0</v>
      </c>
      <c r="N96" s="319"/>
      <c r="O96" s="320"/>
      <c r="P96" s="321"/>
      <c r="Q96" s="230"/>
      <c r="R96" s="209" t="str">
        <f>IFERROR(IF(AND($C96="",$D96="",$G96=""),"",VLOOKUP($I96,FOAPs!A$2:B$10000,2,FALSE)&amp;" &gt;"),"F")</f>
        <v/>
      </c>
      <c r="S96" s="292" t="str">
        <f>IFERROR(IF(AND($C96="",$G96=""),"",VLOOKUP($J96,FOAPs!C$2:D$10000,2,FALSE)&amp;" &gt;"),"O")</f>
        <v/>
      </c>
      <c r="T96" s="292"/>
      <c r="U96" s="209" t="str">
        <f>IFERROR(IF(AND($C96="",$G96=""),"",VLOOKUP($K96,FOAPs!E$2:F$10000,2,FALSE)&amp;" &gt;"),"A")</f>
        <v/>
      </c>
      <c r="V96" s="209" t="str">
        <f>IFERROR(IF(AND($C96="",$D96="",$G96=""),"",VLOOKUP($L96,FOAPs!G$2:H$10000,2,FALSE)),"P")</f>
        <v/>
      </c>
      <c r="W96" s="253" t="str">
        <f>IF(PAF!$B96="","",IF(PAF!$B96=EL!$Y$2,"SPE",IF(PAF!$B96=EL!$Z$2,"SPM",IF(PAF!$B96=EL!$AA$2,"SPLH",IF(PAF!$B96=EL!$K$2,"AT",IF(PAF!$B96=EL!$L$2,"WTO",IF(PAF!$B96=EL!$A$22,"ES",IF(PAF!$B96=EL!$A$4,"FWT",IF(PAF!$B96=EL!$O$2,"hon",IF(PAF!$B96=EL!$P$2,"Inv",IF(PAF!$B96=EL!$P$2,"Inv",IF(PAF!$B96=EL!$Q$2,"MT",IF(PAF!$B96=EL!R$2,"NT",IF(PAF!$B96=EL!$S$2,"OSR",IF(PAF!$B96=EL!$A$10,"PM",IF(PAF!$B96=EL!$U$2,"PW",IF(PAF!$B96=EL!$A$12,"re",IF(PAF!$B96=EL!$W$2,"OT",IF(PAF!$B96=EL!$X$2,"OTSeven","?")))))))))))))))))))</f>
        <v/>
      </c>
      <c r="X96" s="249" t="str">
        <f>IF(B96="","",B96&amp;IF($C$4=EL!$E$5,"Full Time","Part Time"))</f>
        <v/>
      </c>
      <c r="Y96" s="122" t="str">
        <f>IFERROR(VLOOKUP(X96,EL!$C$2:$D$36,2,"False"),"")</f>
        <v/>
      </c>
    </row>
    <row r="97" spans="1:25" ht="21.75" customHeight="1">
      <c r="A97" s="118" t="str">
        <f t="shared" si="3"/>
        <v/>
      </c>
      <c r="B97" s="206"/>
      <c r="C97" s="199"/>
      <c r="D97" s="147"/>
      <c r="E97" s="199"/>
      <c r="F97" s="199"/>
      <c r="G97" s="120"/>
      <c r="H97" s="140"/>
      <c r="I97" s="141"/>
      <c r="J97" s="121"/>
      <c r="K97" s="141"/>
      <c r="L97" s="141"/>
      <c r="M97" s="119">
        <f>IF(AND(G97="",C97="",H97=""),SUM($M$15:$M96),IF(G97*H97=0,"",G97*H97))</f>
        <v>0</v>
      </c>
      <c r="N97" s="322"/>
      <c r="O97" s="323"/>
      <c r="P97" s="324"/>
      <c r="Q97" s="230"/>
      <c r="R97" s="209" t="str">
        <f>IFERROR(IF(AND($C97="",$D97="",$G97=""),"",VLOOKUP($I97,FOAPs!A$2:B$10000,2,FALSE)&amp;" &gt;"),"F")</f>
        <v/>
      </c>
      <c r="S97" s="292" t="str">
        <f>IFERROR(IF(AND($C97="",$G97=""),"",VLOOKUP($J97,FOAPs!C$2:D$10000,2,FALSE)&amp;" &gt;"),"O")</f>
        <v/>
      </c>
      <c r="T97" s="292"/>
      <c r="U97" s="209" t="str">
        <f>IFERROR(IF(AND($C97="",$G97=""),"",VLOOKUP($K97,FOAPs!E$2:F$10000,2,FALSE)&amp;" &gt;"),"A")</f>
        <v/>
      </c>
      <c r="V97" s="209" t="str">
        <f>IFERROR(IF(AND($C97="",$D97="",$G97=""),"",VLOOKUP($L97,FOAPs!G$2:H$10000,2,FALSE)),"P")</f>
        <v/>
      </c>
      <c r="W97" s="253" t="str">
        <f>IF(PAF!$B97="","",IF(PAF!$B97=EL!$Y$2,"SPE",IF(PAF!$B97=EL!$Z$2,"SPM",IF(PAF!$B97=EL!$AA$2,"SPLH",IF(PAF!$B97=EL!$K$2,"AT",IF(PAF!$B97=EL!$L$2,"WTO",IF(PAF!$B97=EL!$A$22,"ES",IF(PAF!$B97=EL!$A$4,"FWT",IF(PAF!$B97=EL!$O$2,"hon",IF(PAF!$B97=EL!$P$2,"Inv",IF(PAF!$B97=EL!$P$2,"Inv",IF(PAF!$B97=EL!$Q$2,"MT",IF(PAF!$B97=EL!R$2,"NT",IF(PAF!$B97=EL!$S$2,"OSR",IF(PAF!$B97=EL!$A$10,"PM",IF(PAF!$B97=EL!$U$2,"PW",IF(PAF!$B97=EL!$A$12,"re",IF(PAF!$B97=EL!$W$2,"OT",IF(PAF!$B97=EL!$X$2,"OTSeven","?")))))))))))))))))))</f>
        <v/>
      </c>
      <c r="X97" s="249" t="str">
        <f>IF(B97="","",B97&amp;IF($C$4=EL!$E$5,"Full Time","Part Time"))</f>
        <v/>
      </c>
      <c r="Y97" s="122" t="str">
        <f>IFERROR(VLOOKUP(X97,EL!$C$2:$D$36,2,"False"),"")</f>
        <v/>
      </c>
    </row>
    <row r="98" spans="1:25" ht="21.75" customHeight="1">
      <c r="A98" s="118" t="str">
        <f t="shared" si="3"/>
        <v/>
      </c>
      <c r="B98" s="206"/>
      <c r="C98" s="199"/>
      <c r="D98" s="147"/>
      <c r="E98" s="199"/>
      <c r="F98" s="199"/>
      <c r="G98" s="120"/>
      <c r="H98" s="140"/>
      <c r="I98" s="141"/>
      <c r="J98" s="121"/>
      <c r="K98" s="141"/>
      <c r="L98" s="141"/>
      <c r="M98" s="119">
        <f>IF(AND(G98="",C98="",H98=""),SUM($M$15:$M97),IF(G98*H98=0,"",G98*H98))</f>
        <v>0</v>
      </c>
      <c r="N98" s="319"/>
      <c r="O98" s="320"/>
      <c r="P98" s="321"/>
      <c r="Q98" s="230"/>
      <c r="R98" s="209" t="str">
        <f>IFERROR(IF(AND($C98="",$D98="",$G98=""),"",VLOOKUP($I98,FOAPs!A$2:B$10000,2,FALSE)&amp;" &gt;"),"F")</f>
        <v/>
      </c>
      <c r="S98" s="292" t="str">
        <f>IFERROR(IF(AND($C98="",$G98=""),"",VLOOKUP($J98,FOAPs!C$2:D$10000,2,FALSE)&amp;" &gt;"),"O")</f>
        <v/>
      </c>
      <c r="T98" s="292"/>
      <c r="U98" s="209" t="str">
        <f>IFERROR(IF(AND($C98="",$G98=""),"",VLOOKUP($K98,FOAPs!E$2:F$10000,2,FALSE)&amp;" &gt;"),"A")</f>
        <v/>
      </c>
      <c r="V98" s="209" t="str">
        <f>IFERROR(IF(AND($C98="",$D98="",$G98=""),"",VLOOKUP($L98,FOAPs!G$2:H$10000,2,FALSE)),"P")</f>
        <v/>
      </c>
      <c r="W98" s="253" t="str">
        <f>IF(PAF!$B98="","",IF(PAF!$B98=EL!$Y$2,"SPE",IF(PAF!$B98=EL!$Z$2,"SPM",IF(PAF!$B98=EL!$AA$2,"SPLH",IF(PAF!$B98=EL!$K$2,"AT",IF(PAF!$B98=EL!$L$2,"WTO",IF(PAF!$B98=EL!$A$22,"ES",IF(PAF!$B98=EL!$A$4,"FWT",IF(PAF!$B98=EL!$O$2,"hon",IF(PAF!$B98=EL!$P$2,"Inv",IF(PAF!$B98=EL!$P$2,"Inv",IF(PAF!$B98=EL!$Q$2,"MT",IF(PAF!$B98=EL!R$2,"NT",IF(PAF!$B98=EL!$S$2,"OSR",IF(PAF!$B98=EL!$A$10,"PM",IF(PAF!$B98=EL!$U$2,"PW",IF(PAF!$B98=EL!$A$12,"re",IF(PAF!$B98=EL!$W$2,"OT",IF(PAF!$B98=EL!$X$2,"OTSeven","?")))))))))))))))))))</f>
        <v/>
      </c>
      <c r="X98" s="249" t="str">
        <f>IF(B98="","",B98&amp;IF($C$4=EL!$E$5,"Full Time","Part Time"))</f>
        <v/>
      </c>
      <c r="Y98" s="122" t="str">
        <f>IFERROR(VLOOKUP(X98,EL!$C$2:$D$36,2,"False"),"")</f>
        <v/>
      </c>
    </row>
    <row r="99" spans="1:25" ht="21.75" customHeight="1">
      <c r="A99" s="118" t="str">
        <f t="shared" si="3"/>
        <v/>
      </c>
      <c r="B99" s="206"/>
      <c r="C99" s="199"/>
      <c r="D99" s="147"/>
      <c r="E99" s="199"/>
      <c r="F99" s="199"/>
      <c r="G99" s="120"/>
      <c r="H99" s="140"/>
      <c r="I99" s="141"/>
      <c r="J99" s="121"/>
      <c r="K99" s="141"/>
      <c r="L99" s="141"/>
      <c r="M99" s="119">
        <f>IF(AND(G99="",C99="",H99=""),SUM($M$15:$M98),IF(G99*H99=0,"",G99*H99))</f>
        <v>0</v>
      </c>
      <c r="N99" s="322"/>
      <c r="O99" s="323"/>
      <c r="P99" s="324"/>
      <c r="Q99" s="230"/>
      <c r="R99" s="209" t="str">
        <f>IFERROR(IF(AND($C99="",$D99="",$G99=""),"",VLOOKUP($I99,FOAPs!A$2:B$10000,2,FALSE)&amp;" &gt;"),"F")</f>
        <v/>
      </c>
      <c r="S99" s="292" t="str">
        <f>IFERROR(IF(AND($C99="",$G99=""),"",VLOOKUP($J99,FOAPs!C$2:D$10000,2,FALSE)&amp;" &gt;"),"O")</f>
        <v/>
      </c>
      <c r="T99" s="292"/>
      <c r="U99" s="209" t="str">
        <f>IFERROR(IF(AND($C99="",$G99=""),"",VLOOKUP($K99,FOAPs!E$2:F$10000,2,FALSE)&amp;" &gt;"),"A")</f>
        <v/>
      </c>
      <c r="V99" s="209" t="str">
        <f>IFERROR(IF(AND($C99="",$D99="",$G99=""),"",VLOOKUP($L99,FOAPs!G$2:H$10000,2,FALSE)),"P")</f>
        <v/>
      </c>
      <c r="W99" s="253" t="str">
        <f>IF(PAF!$B99="","",IF(PAF!$B99=EL!$Y$2,"SPE",IF(PAF!$B99=EL!$Z$2,"SPM",IF(PAF!$B99=EL!$AA$2,"SPLH",IF(PAF!$B99=EL!$K$2,"AT",IF(PAF!$B99=EL!$L$2,"WTO",IF(PAF!$B99=EL!$A$22,"ES",IF(PAF!$B99=EL!$A$4,"FWT",IF(PAF!$B99=EL!$O$2,"hon",IF(PAF!$B99=EL!$P$2,"Inv",IF(PAF!$B99=EL!$P$2,"Inv",IF(PAF!$B99=EL!$Q$2,"MT",IF(PAF!$B99=EL!R$2,"NT",IF(PAF!$B99=EL!$S$2,"OSR",IF(PAF!$B99=EL!$A$10,"PM",IF(PAF!$B99=EL!$U$2,"PW",IF(PAF!$B99=EL!$A$12,"re",IF(PAF!$B99=EL!$W$2,"OT",IF(PAF!$B99=EL!$X$2,"OTSeven","?")))))))))))))))))))</f>
        <v/>
      </c>
      <c r="X99" s="249" t="str">
        <f>IF(B99="","",B99&amp;IF($C$4=EL!$E$5,"Full Time","Part Time"))</f>
        <v/>
      </c>
      <c r="Y99" s="122" t="str">
        <f>IFERROR(VLOOKUP(X99,EL!$C$2:$D$36,2,"False"),"")</f>
        <v/>
      </c>
    </row>
    <row r="100" spans="1:25" ht="21.75" customHeight="1">
      <c r="A100" s="118" t="str">
        <f t="shared" si="3"/>
        <v/>
      </c>
      <c r="B100" s="206"/>
      <c r="C100" s="199"/>
      <c r="D100" s="147"/>
      <c r="E100" s="199"/>
      <c r="F100" s="199"/>
      <c r="G100" s="120"/>
      <c r="H100" s="140"/>
      <c r="I100" s="141"/>
      <c r="J100" s="121"/>
      <c r="K100" s="141"/>
      <c r="L100" s="141"/>
      <c r="M100" s="119">
        <f>IF(AND(G100="",C100="",H100=""),SUM($M$15:$M99),IF(G100*H100=0,"",G100*H100))</f>
        <v>0</v>
      </c>
      <c r="N100" s="319"/>
      <c r="O100" s="320"/>
      <c r="P100" s="321"/>
      <c r="Q100" s="230"/>
      <c r="R100" s="209" t="str">
        <f>IFERROR(IF(AND($C100="",$D100="",$G100=""),"",VLOOKUP($I100,FOAPs!A$2:B$10000,2,FALSE)&amp;" &gt;"),"F")</f>
        <v/>
      </c>
      <c r="S100" s="292" t="str">
        <f>IFERROR(IF(AND($C100="",$G100=""),"",VLOOKUP($J100,FOAPs!C$2:D$10000,2,FALSE)&amp;" &gt;"),"O")</f>
        <v/>
      </c>
      <c r="T100" s="292"/>
      <c r="U100" s="209" t="str">
        <f>IFERROR(IF(AND($C100="",$G100=""),"",VLOOKUP($K100,FOAPs!E$2:F$10000,2,FALSE)&amp;" &gt;"),"A")</f>
        <v/>
      </c>
      <c r="V100" s="209" t="str">
        <f>IFERROR(IF(AND($C100="",$D100="",$G100=""),"",VLOOKUP($L100,FOAPs!G$2:H$10000,2,FALSE)),"P")</f>
        <v/>
      </c>
      <c r="W100" s="253" t="str">
        <f>IF(PAF!$B100="","",IF(PAF!$B100=EL!$Y$2,"SPE",IF(PAF!$B100=EL!$Z$2,"SPM",IF(PAF!$B100=EL!$AA$2,"SPLH",IF(PAF!$B100=EL!$K$2,"AT",IF(PAF!$B100=EL!$L$2,"WTO",IF(PAF!$B100=EL!$A$22,"ES",IF(PAF!$B100=EL!$A$4,"FWT",IF(PAF!$B100=EL!$O$2,"hon",IF(PAF!$B100=EL!$P$2,"Inv",IF(PAF!$B100=EL!$P$2,"Inv",IF(PAF!$B100=EL!$Q$2,"MT",IF(PAF!$B100=EL!R$2,"NT",IF(PAF!$B100=EL!$S$2,"OSR",IF(PAF!$B100=EL!$A$10,"PM",IF(PAF!$B100=EL!$U$2,"PW",IF(PAF!$B100=EL!$A$12,"re",IF(PAF!$B100=EL!$W$2,"OT",IF(PAF!$B100=EL!$X$2,"OTSeven","?")))))))))))))))))))</f>
        <v/>
      </c>
      <c r="X100" s="249" t="str">
        <f>IF(B100="","",B100&amp;IF($C$4=EL!$E$5,"Full Time","Part Time"))</f>
        <v/>
      </c>
      <c r="Y100" s="122" t="str">
        <f>IFERROR(VLOOKUP(X100,EL!$C$2:$D$36,2,"False"),"")</f>
        <v/>
      </c>
    </row>
    <row r="101" spans="1:25" ht="21.75" customHeight="1">
      <c r="A101" s="118" t="str">
        <f t="shared" si="3"/>
        <v/>
      </c>
      <c r="B101" s="206"/>
      <c r="C101" s="199"/>
      <c r="D101" s="147"/>
      <c r="E101" s="199"/>
      <c r="F101" s="199"/>
      <c r="G101" s="120"/>
      <c r="H101" s="140"/>
      <c r="I101" s="141"/>
      <c r="J101" s="121"/>
      <c r="K101" s="141"/>
      <c r="L101" s="141"/>
      <c r="M101" s="119">
        <f>IF(AND(G101="",C101="",H101=""),SUM($M$15:$M100),IF(G101*H101=0,"",G101*H101))</f>
        <v>0</v>
      </c>
      <c r="N101" s="322"/>
      <c r="O101" s="323"/>
      <c r="P101" s="324"/>
      <c r="Q101" s="230"/>
      <c r="R101" s="209" t="str">
        <f>IFERROR(IF(AND($C101="",$D101="",$G101=""),"",VLOOKUP($I101,FOAPs!A$2:B$10000,2,FALSE)&amp;" &gt;"),"F")</f>
        <v/>
      </c>
      <c r="S101" s="292" t="str">
        <f>IFERROR(IF(AND($C101="",$G101=""),"",VLOOKUP($J101,FOAPs!C$2:D$10000,2,FALSE)&amp;" &gt;"),"O")</f>
        <v/>
      </c>
      <c r="T101" s="292"/>
      <c r="U101" s="209" t="str">
        <f>IFERROR(IF(AND($C101="",$G101=""),"",VLOOKUP($K101,FOAPs!E$2:F$10000,2,FALSE)&amp;" &gt;"),"A")</f>
        <v/>
      </c>
      <c r="V101" s="209" t="str">
        <f>IFERROR(IF(AND($C101="",$D101="",$G101=""),"",VLOOKUP($L101,FOAPs!G$2:H$10000,2,FALSE)),"P")</f>
        <v/>
      </c>
      <c r="W101" s="253" t="str">
        <f>IF(PAF!$B101="","",IF(PAF!$B101=EL!$Y$2,"SPE",IF(PAF!$B101=EL!$Z$2,"SPM",IF(PAF!$B101=EL!$AA$2,"SPLH",IF(PAF!$B101=EL!$K$2,"AT",IF(PAF!$B101=EL!$L$2,"WTO",IF(PAF!$B101=EL!$A$22,"ES",IF(PAF!$B101=EL!$A$4,"FWT",IF(PAF!$B101=EL!$O$2,"hon",IF(PAF!$B101=EL!$P$2,"Inv",IF(PAF!$B101=EL!$P$2,"Inv",IF(PAF!$B101=EL!$Q$2,"MT",IF(PAF!$B101=EL!R$2,"NT",IF(PAF!$B101=EL!$S$2,"OSR",IF(PAF!$B101=EL!$A$10,"PM",IF(PAF!$B101=EL!$U$2,"PW",IF(PAF!$B101=EL!$A$12,"re",IF(PAF!$B101=EL!$W$2,"OT",IF(PAF!$B101=EL!$X$2,"OTSeven","?")))))))))))))))))))</f>
        <v/>
      </c>
      <c r="X101" s="249" t="str">
        <f>IF(B101="","",B101&amp;IF($C$4=EL!$E$5,"Full Time","Part Time"))</f>
        <v/>
      </c>
      <c r="Y101" s="122" t="str">
        <f>IFERROR(VLOOKUP(X101,EL!$C$2:$D$36,2,"False"),"")</f>
        <v/>
      </c>
    </row>
    <row r="102" spans="1:25" ht="21.75" customHeight="1">
      <c r="A102" s="118" t="str">
        <f t="shared" si="3"/>
        <v/>
      </c>
      <c r="B102" s="206"/>
      <c r="C102" s="199"/>
      <c r="D102" s="147"/>
      <c r="E102" s="199"/>
      <c r="F102" s="199"/>
      <c r="G102" s="120"/>
      <c r="H102" s="140"/>
      <c r="I102" s="141"/>
      <c r="J102" s="121"/>
      <c r="K102" s="141"/>
      <c r="L102" s="141"/>
      <c r="M102" s="119">
        <f>IF(AND(G102="",C102="",H102=""),SUM($M$15:$M101),IF(G102*H102=0,"",G102*H102))</f>
        <v>0</v>
      </c>
      <c r="N102" s="319"/>
      <c r="O102" s="320"/>
      <c r="P102" s="321"/>
      <c r="Q102" s="230"/>
      <c r="R102" s="209" t="str">
        <f>IFERROR(IF(AND($C102="",$D102="",$G102=""),"",VLOOKUP($I102,FOAPs!A$2:B$10000,2,FALSE)&amp;" &gt;"),"F")</f>
        <v/>
      </c>
      <c r="S102" s="292" t="str">
        <f>IFERROR(IF(AND($C102="",$G102=""),"",VLOOKUP($J102,FOAPs!C$2:D$10000,2,FALSE)&amp;" &gt;"),"O")</f>
        <v/>
      </c>
      <c r="T102" s="292"/>
      <c r="U102" s="209" t="str">
        <f>IFERROR(IF(AND($C102="",$G102=""),"",VLOOKUP($K102,FOAPs!E$2:F$10000,2,FALSE)&amp;" &gt;"),"A")</f>
        <v/>
      </c>
      <c r="V102" s="209" t="str">
        <f>IFERROR(IF(AND($C102="",$D102="",$G102=""),"",VLOOKUP($L102,FOAPs!G$2:H$10000,2,FALSE)),"P")</f>
        <v/>
      </c>
      <c r="W102" s="253" t="str">
        <f>IF(PAF!$B102="","",IF(PAF!$B102=EL!$Y$2,"SPE",IF(PAF!$B102=EL!$Z$2,"SPM",IF(PAF!$B102=EL!$AA$2,"SPLH",IF(PAF!$B102=EL!$K$2,"AT",IF(PAF!$B102=EL!$L$2,"WTO",IF(PAF!$B102=EL!$A$22,"ES",IF(PAF!$B102=EL!$A$4,"FWT",IF(PAF!$B102=EL!$O$2,"hon",IF(PAF!$B102=EL!$P$2,"Inv",IF(PAF!$B102=EL!$P$2,"Inv",IF(PAF!$B102=EL!$Q$2,"MT",IF(PAF!$B102=EL!R$2,"NT",IF(PAF!$B102=EL!$S$2,"OSR",IF(PAF!$B102=EL!$A$10,"PM",IF(PAF!$B102=EL!$U$2,"PW",IF(PAF!$B102=EL!$A$12,"re",IF(PAF!$B102=EL!$W$2,"OT",IF(PAF!$B102=EL!$X$2,"OTSeven","?")))))))))))))))))))</f>
        <v/>
      </c>
      <c r="X102" s="249" t="str">
        <f>IF(B102="","",B102&amp;IF($C$4=EL!$E$5,"Full Time","Part Time"))</f>
        <v/>
      </c>
      <c r="Y102" s="122" t="str">
        <f>IFERROR(VLOOKUP(X102,EL!$C$2:$D$36,2,"False"),"")</f>
        <v/>
      </c>
    </row>
    <row r="103" spans="1:25" ht="21.75" customHeight="1">
      <c r="A103" s="118" t="str">
        <f t="shared" si="3"/>
        <v/>
      </c>
      <c r="B103" s="206"/>
      <c r="C103" s="199"/>
      <c r="D103" s="147"/>
      <c r="E103" s="199"/>
      <c r="F103" s="199"/>
      <c r="G103" s="120"/>
      <c r="H103" s="140"/>
      <c r="I103" s="141"/>
      <c r="J103" s="121"/>
      <c r="K103" s="141"/>
      <c r="L103" s="141"/>
      <c r="M103" s="119">
        <f>IF(AND(G103="",C103="",H103=""),SUM($M$15:$M102),IF(G103*H103=0,"",G103*H103))</f>
        <v>0</v>
      </c>
      <c r="N103" s="322"/>
      <c r="O103" s="323"/>
      <c r="P103" s="324"/>
      <c r="Q103" s="230"/>
      <c r="R103" s="209" t="str">
        <f>IFERROR(IF(AND($C103="",$D103="",$G103=""),"",VLOOKUP($I103,FOAPs!A$2:B$10000,2,FALSE)&amp;" &gt;"),"F")</f>
        <v/>
      </c>
      <c r="S103" s="292" t="str">
        <f>IFERROR(IF(AND($C103="",$G103=""),"",VLOOKUP($J103,FOAPs!C$2:D$10000,2,FALSE)&amp;" &gt;"),"O")</f>
        <v/>
      </c>
      <c r="T103" s="292"/>
      <c r="U103" s="209" t="str">
        <f>IFERROR(IF(AND($C103="",$G103=""),"",VLOOKUP($K103,FOAPs!E$2:F$10000,2,FALSE)&amp;" &gt;"),"A")</f>
        <v/>
      </c>
      <c r="V103" s="209" t="str">
        <f>IFERROR(IF(AND($C103="",$D103="",$G103=""),"",VLOOKUP($L103,FOAPs!G$2:H$10000,2,FALSE)),"P")</f>
        <v/>
      </c>
      <c r="W103" s="253" t="str">
        <f>IF(PAF!$B103="","",IF(PAF!$B103=EL!$Y$2,"SPE",IF(PAF!$B103=EL!$Z$2,"SPM",IF(PAF!$B103=EL!$AA$2,"SPLH",IF(PAF!$B103=EL!$K$2,"AT",IF(PAF!$B103=EL!$L$2,"WTO",IF(PAF!$B103=EL!$A$22,"ES",IF(PAF!$B103=EL!$A$4,"FWT",IF(PAF!$B103=EL!$O$2,"hon",IF(PAF!$B103=EL!$P$2,"Inv",IF(PAF!$B103=EL!$P$2,"Inv",IF(PAF!$B103=EL!$Q$2,"MT",IF(PAF!$B103=EL!R$2,"NT",IF(PAF!$B103=EL!$S$2,"OSR",IF(PAF!$B103=EL!$A$10,"PM",IF(PAF!$B103=EL!$U$2,"PW",IF(PAF!$B103=EL!$A$12,"re",IF(PAF!$B103=EL!$W$2,"OT",IF(PAF!$B103=EL!$X$2,"OTSeven","?")))))))))))))))))))</f>
        <v/>
      </c>
      <c r="X103" s="249" t="str">
        <f>IF(B103="","",B103&amp;IF($C$4=EL!$E$5,"Full Time","Part Time"))</f>
        <v/>
      </c>
      <c r="Y103" s="122" t="str">
        <f>IFERROR(VLOOKUP(X103,EL!$C$2:$D$36,2,"False"),"")</f>
        <v/>
      </c>
    </row>
    <row r="104" spans="1:25" ht="21.75" customHeight="1">
      <c r="A104" s="118" t="str">
        <f t="shared" si="3"/>
        <v/>
      </c>
      <c r="B104" s="206"/>
      <c r="C104" s="199"/>
      <c r="D104" s="147"/>
      <c r="E104" s="199"/>
      <c r="F104" s="199"/>
      <c r="G104" s="120"/>
      <c r="H104" s="140"/>
      <c r="I104" s="141"/>
      <c r="J104" s="121"/>
      <c r="K104" s="141"/>
      <c r="L104" s="141"/>
      <c r="M104" s="119">
        <f>IF(AND(G104="",C104="",H104=""),SUM($M$15:$M103),IF(G104*H104=0,"",G104*H104))</f>
        <v>0</v>
      </c>
      <c r="N104" s="319"/>
      <c r="O104" s="320"/>
      <c r="P104" s="321"/>
      <c r="Q104" s="230"/>
      <c r="R104" s="209" t="str">
        <f>IFERROR(IF(AND($C104="",$D104="",$G104=""),"",VLOOKUP($I104,FOAPs!A$2:B$10000,2,FALSE)&amp;" &gt;"),"F")</f>
        <v/>
      </c>
      <c r="S104" s="292" t="str">
        <f>IFERROR(IF(AND($C104="",$G104=""),"",VLOOKUP($J104,FOAPs!C$2:D$10000,2,FALSE)&amp;" &gt;"),"O")</f>
        <v/>
      </c>
      <c r="T104" s="292"/>
      <c r="U104" s="209" t="str">
        <f>IFERROR(IF(AND($C104="",$G104=""),"",VLOOKUP($K104,FOAPs!E$2:F$10000,2,FALSE)&amp;" &gt;"),"A")</f>
        <v/>
      </c>
      <c r="V104" s="209" t="str">
        <f>IFERROR(IF(AND($C104="",$D104="",$G104=""),"",VLOOKUP($L104,FOAPs!G$2:H$10000,2,FALSE)),"P")</f>
        <v/>
      </c>
      <c r="W104" s="253" t="str">
        <f>IF(PAF!$B104="","",IF(PAF!$B104=EL!$Y$2,"SPE",IF(PAF!$B104=EL!$Z$2,"SPM",IF(PAF!$B104=EL!$AA$2,"SPLH",IF(PAF!$B104=EL!$K$2,"AT",IF(PAF!$B104=EL!$L$2,"WTO",IF(PAF!$B104=EL!$A$22,"ES",IF(PAF!$B104=EL!$A$4,"FWT",IF(PAF!$B104=EL!$O$2,"hon",IF(PAF!$B104=EL!$P$2,"Inv",IF(PAF!$B104=EL!$P$2,"Inv",IF(PAF!$B104=EL!$Q$2,"MT",IF(PAF!$B104=EL!R$2,"NT",IF(PAF!$B104=EL!$S$2,"OSR",IF(PAF!$B104=EL!$A$10,"PM",IF(PAF!$B104=EL!$U$2,"PW",IF(PAF!$B104=EL!$A$12,"re",IF(PAF!$B104=EL!$W$2,"OT",IF(PAF!$B104=EL!$X$2,"OTSeven","?")))))))))))))))))))</f>
        <v/>
      </c>
      <c r="X104" s="249" t="str">
        <f>IF(B104="","",B104&amp;IF($C$4=EL!$E$5,"Full Time","Part Time"))</f>
        <v/>
      </c>
      <c r="Y104" s="122" t="str">
        <f>IFERROR(VLOOKUP(X104,EL!$C$2:$D$36,2,"False"),"")</f>
        <v/>
      </c>
    </row>
    <row r="105" spans="1:25" ht="21.75" customHeight="1">
      <c r="A105" s="118" t="str">
        <f t="shared" si="3"/>
        <v/>
      </c>
      <c r="B105" s="206"/>
      <c r="C105" s="199"/>
      <c r="D105" s="147"/>
      <c r="E105" s="199"/>
      <c r="F105" s="199"/>
      <c r="G105" s="120"/>
      <c r="H105" s="140"/>
      <c r="I105" s="141"/>
      <c r="J105" s="121"/>
      <c r="K105" s="141"/>
      <c r="L105" s="141"/>
      <c r="M105" s="119">
        <f>IF(AND(G105="",C105="",H105=""),SUM($M$15:$M104),IF(G105*H105=0,"",G105*H105))</f>
        <v>0</v>
      </c>
      <c r="N105" s="322"/>
      <c r="O105" s="323"/>
      <c r="P105" s="324"/>
      <c r="Q105" s="230"/>
      <c r="R105" s="209" t="str">
        <f>IFERROR(IF(AND($C105="",$D105="",$G105=""),"",VLOOKUP($I105,FOAPs!A$2:B$10000,2,FALSE)&amp;" &gt;"),"F")</f>
        <v/>
      </c>
      <c r="S105" s="292" t="str">
        <f>IFERROR(IF(AND($C105="",$G105=""),"",VLOOKUP($J105,FOAPs!C$2:D$10000,2,FALSE)&amp;" &gt;"),"O")</f>
        <v/>
      </c>
      <c r="T105" s="292"/>
      <c r="U105" s="209" t="str">
        <f>IFERROR(IF(AND($C105="",$G105=""),"",VLOOKUP($K105,FOAPs!E$2:F$10000,2,FALSE)&amp;" &gt;"),"A")</f>
        <v/>
      </c>
      <c r="V105" s="209" t="str">
        <f>IFERROR(IF(AND($C105="",$D105="",$G105=""),"",VLOOKUP($L105,FOAPs!G$2:H$10000,2,FALSE)),"P")</f>
        <v/>
      </c>
      <c r="W105" s="253" t="str">
        <f>IF(PAF!$B105="","",IF(PAF!$B105=EL!$Y$2,"SPE",IF(PAF!$B105=EL!$Z$2,"SPM",IF(PAF!$B105=EL!$AA$2,"SPLH",IF(PAF!$B105=EL!$K$2,"AT",IF(PAF!$B105=EL!$L$2,"WTO",IF(PAF!$B105=EL!$A$22,"ES",IF(PAF!$B105=EL!$A$4,"FWT",IF(PAF!$B105=EL!$O$2,"hon",IF(PAF!$B105=EL!$P$2,"Inv",IF(PAF!$B105=EL!$P$2,"Inv",IF(PAF!$B105=EL!$Q$2,"MT",IF(PAF!$B105=EL!R$2,"NT",IF(PAF!$B105=EL!$S$2,"OSR",IF(PAF!$B105=EL!$A$10,"PM",IF(PAF!$B105=EL!$U$2,"PW",IF(PAF!$B105=EL!$A$12,"re",IF(PAF!$B105=EL!$W$2,"OT",IF(PAF!$B105=EL!$X$2,"OTSeven","?")))))))))))))))))))</f>
        <v/>
      </c>
      <c r="X105" s="249" t="str">
        <f>IF(B105="","",B105&amp;IF($C$4=EL!$E$5,"Full Time","Part Time"))</f>
        <v/>
      </c>
      <c r="Y105" s="122" t="str">
        <f>IFERROR(VLOOKUP(X105,EL!$C$2:$D$36,2,"False"),"")</f>
        <v/>
      </c>
    </row>
    <row r="106" spans="1:25" ht="21.75" customHeight="1">
      <c r="A106" s="118" t="str">
        <f t="shared" si="3"/>
        <v/>
      </c>
      <c r="B106" s="206"/>
      <c r="C106" s="199"/>
      <c r="D106" s="147"/>
      <c r="E106" s="199"/>
      <c r="F106" s="199"/>
      <c r="G106" s="120"/>
      <c r="H106" s="140"/>
      <c r="I106" s="141"/>
      <c r="J106" s="121"/>
      <c r="K106" s="141"/>
      <c r="L106" s="141"/>
      <c r="M106" s="119">
        <f>IF(AND(G106="",C106="",H106=""),SUM($M$15:$M105),IF(G106*H106=0,"",G106*H106))</f>
        <v>0</v>
      </c>
      <c r="N106" s="319"/>
      <c r="O106" s="320"/>
      <c r="P106" s="321"/>
      <c r="Q106" s="230"/>
      <c r="R106" s="209" t="str">
        <f>IFERROR(IF(AND($C106="",$D106="",$G106=""),"",VLOOKUP($I106,FOAPs!A$2:B$10000,2,FALSE)&amp;" &gt;"),"F")</f>
        <v/>
      </c>
      <c r="S106" s="292" t="str">
        <f>IFERROR(IF(AND($C106="",$G106=""),"",VLOOKUP($J106,FOAPs!C$2:D$10000,2,FALSE)&amp;" &gt;"),"O")</f>
        <v/>
      </c>
      <c r="T106" s="292"/>
      <c r="U106" s="209" t="str">
        <f>IFERROR(IF(AND($C106="",$G106=""),"",VLOOKUP($K106,FOAPs!E$2:F$10000,2,FALSE)&amp;" &gt;"),"A")</f>
        <v/>
      </c>
      <c r="V106" s="209" t="str">
        <f>IFERROR(IF(AND($C106="",$D106="",$G106=""),"",VLOOKUP($L106,FOAPs!G$2:H$10000,2,FALSE)),"P")</f>
        <v/>
      </c>
      <c r="W106" s="253" t="str">
        <f>IF(PAF!$B106="","",IF(PAF!$B106=EL!$Y$2,"SPE",IF(PAF!$B106=EL!$Z$2,"SPM",IF(PAF!$B106=EL!$AA$2,"SPLH",IF(PAF!$B106=EL!$K$2,"AT",IF(PAF!$B106=EL!$L$2,"WTO",IF(PAF!$B106=EL!$A$22,"ES",IF(PAF!$B106=EL!$A$4,"FWT",IF(PAF!$B106=EL!$O$2,"hon",IF(PAF!$B106=EL!$P$2,"Inv",IF(PAF!$B106=EL!$P$2,"Inv",IF(PAF!$B106=EL!$Q$2,"MT",IF(PAF!$B106=EL!R$2,"NT",IF(PAF!$B106=EL!$S$2,"OSR",IF(PAF!$B106=EL!$A$10,"PM",IF(PAF!$B106=EL!$U$2,"PW",IF(PAF!$B106=EL!$A$12,"re",IF(PAF!$B106=EL!$W$2,"OT",IF(PAF!$B106=EL!$X$2,"OTSeven","?")))))))))))))))))))</f>
        <v/>
      </c>
      <c r="X106" s="249" t="str">
        <f>IF(B106="","",B106&amp;IF($C$4=EL!$E$5,"Full Time","Part Time"))</f>
        <v/>
      </c>
      <c r="Y106" s="122" t="str">
        <f>IFERROR(VLOOKUP(X106,EL!$C$2:$D$36,2,"False"),"")</f>
        <v/>
      </c>
    </row>
    <row r="107" spans="1:25" ht="21.75" customHeight="1">
      <c r="A107" s="118" t="str">
        <f t="shared" si="3"/>
        <v/>
      </c>
      <c r="B107" s="206"/>
      <c r="C107" s="199"/>
      <c r="D107" s="147"/>
      <c r="E107" s="199"/>
      <c r="F107" s="199"/>
      <c r="G107" s="120"/>
      <c r="H107" s="140"/>
      <c r="I107" s="141"/>
      <c r="J107" s="121"/>
      <c r="K107" s="141"/>
      <c r="L107" s="141"/>
      <c r="M107" s="119">
        <f>IF(AND(G107="",C107="",H107=""),SUM($M$15:$M106),IF(G107*H107=0,"",G107*H107))</f>
        <v>0</v>
      </c>
      <c r="N107" s="322"/>
      <c r="O107" s="323"/>
      <c r="P107" s="324"/>
      <c r="Q107" s="230"/>
      <c r="R107" s="209" t="str">
        <f>IFERROR(IF(AND($C107="",$D107="",$G107=""),"",VLOOKUP($I107,FOAPs!A$2:B$10000,2,FALSE)&amp;" &gt;"),"F")</f>
        <v/>
      </c>
      <c r="S107" s="292" t="str">
        <f>IFERROR(IF(AND($C107="",$G107=""),"",VLOOKUP($J107,FOAPs!C$2:D$10000,2,FALSE)&amp;" &gt;"),"O")</f>
        <v/>
      </c>
      <c r="T107" s="292"/>
      <c r="U107" s="209" t="str">
        <f>IFERROR(IF(AND($C107="",$G107=""),"",VLOOKUP($K107,FOAPs!E$2:F$10000,2,FALSE)&amp;" &gt;"),"A")</f>
        <v/>
      </c>
      <c r="V107" s="209" t="str">
        <f>IFERROR(IF(AND($C107="",$D107="",$G107=""),"",VLOOKUP($L107,FOAPs!G$2:H$10000,2,FALSE)),"P")</f>
        <v/>
      </c>
      <c r="W107" s="253" t="str">
        <f>IF(PAF!$B107="","",IF(PAF!$B107=EL!$Y$2,"SPE",IF(PAF!$B107=EL!$Z$2,"SPM",IF(PAF!$B107=EL!$AA$2,"SPLH",IF(PAF!$B107=EL!$K$2,"AT",IF(PAF!$B107=EL!$L$2,"WTO",IF(PAF!$B107=EL!$A$22,"ES",IF(PAF!$B107=EL!$A$4,"FWT",IF(PAF!$B107=EL!$O$2,"hon",IF(PAF!$B107=EL!$P$2,"Inv",IF(PAF!$B107=EL!$P$2,"Inv",IF(PAF!$B107=EL!$Q$2,"MT",IF(PAF!$B107=EL!R$2,"NT",IF(PAF!$B107=EL!$S$2,"OSR",IF(PAF!$B107=EL!$A$10,"PM",IF(PAF!$B107=EL!$U$2,"PW",IF(PAF!$B107=EL!$A$12,"re",IF(PAF!$B107=EL!$W$2,"OT",IF(PAF!$B107=EL!$X$2,"OTSeven","?")))))))))))))))))))</f>
        <v/>
      </c>
      <c r="X107" s="249" t="str">
        <f>IF(B107="","",B107&amp;IF($C$4=EL!$E$5,"Full Time","Part Time"))</f>
        <v/>
      </c>
      <c r="Y107" s="122" t="str">
        <f>IFERROR(VLOOKUP(X107,EL!$C$2:$D$36,2,"False"),"")</f>
        <v/>
      </c>
    </row>
    <row r="108" spans="1:25" ht="21.75" customHeight="1">
      <c r="A108" s="118" t="str">
        <f t="shared" si="3"/>
        <v/>
      </c>
      <c r="B108" s="206"/>
      <c r="C108" s="199"/>
      <c r="D108" s="147"/>
      <c r="E108" s="199"/>
      <c r="F108" s="199"/>
      <c r="G108" s="120"/>
      <c r="H108" s="140"/>
      <c r="I108" s="141"/>
      <c r="J108" s="121"/>
      <c r="K108" s="141"/>
      <c r="L108" s="141"/>
      <c r="M108" s="119">
        <f>IF(AND(G108="",C108="",H108=""),SUM($M$15:$M107),IF(G108*H108=0,"",G108*H108))</f>
        <v>0</v>
      </c>
      <c r="N108" s="319"/>
      <c r="O108" s="320"/>
      <c r="P108" s="321"/>
      <c r="Q108" s="230"/>
      <c r="R108" s="209" t="str">
        <f>IFERROR(IF(AND($C108="",$D108="",$G108=""),"",VLOOKUP($I108,FOAPs!A$2:B$10000,2,FALSE)&amp;" &gt;"),"F")</f>
        <v/>
      </c>
      <c r="S108" s="292" t="str">
        <f>IFERROR(IF(AND($C108="",$G108=""),"",VLOOKUP($J108,FOAPs!C$2:D$10000,2,FALSE)&amp;" &gt;"),"O")</f>
        <v/>
      </c>
      <c r="T108" s="292"/>
      <c r="U108" s="209" t="str">
        <f>IFERROR(IF(AND($C108="",$G108=""),"",VLOOKUP($K108,FOAPs!E$2:F$10000,2,FALSE)&amp;" &gt;"),"A")</f>
        <v/>
      </c>
      <c r="V108" s="209" t="str">
        <f>IFERROR(IF(AND($C108="",$D108="",$G108=""),"",VLOOKUP($L108,FOAPs!G$2:H$10000,2,FALSE)),"P")</f>
        <v/>
      </c>
      <c r="W108" s="253" t="str">
        <f>IF(PAF!$B108="","",IF(PAF!$B108=EL!$Y$2,"SPE",IF(PAF!$B108=EL!$Z$2,"SPM",IF(PAF!$B108=EL!$AA$2,"SPLH",IF(PAF!$B108=EL!$K$2,"AT",IF(PAF!$B108=EL!$L$2,"WTO",IF(PAF!$B108=EL!$A$22,"ES",IF(PAF!$B108=EL!$A$4,"FWT",IF(PAF!$B108=EL!$O$2,"hon",IF(PAF!$B108=EL!$P$2,"Inv",IF(PAF!$B108=EL!$P$2,"Inv",IF(PAF!$B108=EL!$Q$2,"MT",IF(PAF!$B108=EL!R$2,"NT",IF(PAF!$B108=EL!$S$2,"OSR",IF(PAF!$B108=EL!$A$10,"PM",IF(PAF!$B108=EL!$U$2,"PW",IF(PAF!$B108=EL!$A$12,"re",IF(PAF!$B108=EL!$W$2,"OT",IF(PAF!$B108=EL!$X$2,"OTSeven","?")))))))))))))))))))</f>
        <v/>
      </c>
      <c r="X108" s="249" t="str">
        <f>IF(B108="","",B108&amp;IF($C$4=EL!$E$5,"Full Time","Part Time"))</f>
        <v/>
      </c>
      <c r="Y108" s="122" t="str">
        <f>IFERROR(VLOOKUP(X108,EL!$C$2:$D$36,2,"False"),"")</f>
        <v/>
      </c>
    </row>
    <row r="109" spans="1:25" ht="21.75" customHeight="1">
      <c r="A109" s="118" t="str">
        <f t="shared" si="3"/>
        <v/>
      </c>
      <c r="B109" s="206"/>
      <c r="C109" s="199"/>
      <c r="D109" s="147"/>
      <c r="E109" s="199"/>
      <c r="F109" s="199"/>
      <c r="G109" s="120"/>
      <c r="H109" s="140"/>
      <c r="I109" s="141"/>
      <c r="J109" s="121"/>
      <c r="K109" s="141"/>
      <c r="L109" s="141"/>
      <c r="M109" s="119">
        <f>IF(AND(G109="",C109="",H109=""),SUM($M$15:$M108),IF(G109*H109=0,"",G109*H109))</f>
        <v>0</v>
      </c>
      <c r="N109" s="322"/>
      <c r="O109" s="323"/>
      <c r="P109" s="324"/>
      <c r="Q109" s="230"/>
      <c r="R109" s="209" t="str">
        <f>IFERROR(IF(AND($C109="",$D109="",$G109=""),"",VLOOKUP($I109,FOAPs!A$2:B$10000,2,FALSE)&amp;" &gt;"),"F")</f>
        <v/>
      </c>
      <c r="S109" s="292" t="str">
        <f>IFERROR(IF(AND($C109="",$G109=""),"",VLOOKUP($J109,FOAPs!C$2:D$10000,2,FALSE)&amp;" &gt;"),"O")</f>
        <v/>
      </c>
      <c r="T109" s="292"/>
      <c r="U109" s="209" t="str">
        <f>IFERROR(IF(AND($C109="",$G109=""),"",VLOOKUP($K109,FOAPs!E$2:F$10000,2,FALSE)&amp;" &gt;"),"A")</f>
        <v/>
      </c>
      <c r="V109" s="209" t="str">
        <f>IFERROR(IF(AND($C109="",$D109="",$G109=""),"",VLOOKUP($L109,FOAPs!G$2:H$10000,2,FALSE)),"P")</f>
        <v/>
      </c>
      <c r="W109" s="253" t="str">
        <f>IF(PAF!$B109="","",IF(PAF!$B109=EL!$Y$2,"SPE",IF(PAF!$B109=EL!$Z$2,"SPM",IF(PAF!$B109=EL!$AA$2,"SPLH",IF(PAF!$B109=EL!$K$2,"AT",IF(PAF!$B109=EL!$L$2,"WTO",IF(PAF!$B109=EL!$A$22,"ES",IF(PAF!$B109=EL!$A$4,"FWT",IF(PAF!$B109=EL!$O$2,"hon",IF(PAF!$B109=EL!$P$2,"Inv",IF(PAF!$B109=EL!$P$2,"Inv",IF(PAF!$B109=EL!$Q$2,"MT",IF(PAF!$B109=EL!R$2,"NT",IF(PAF!$B109=EL!$S$2,"OSR",IF(PAF!$B109=EL!$A$10,"PM",IF(PAF!$B109=EL!$U$2,"PW",IF(PAF!$B109=EL!$A$12,"re",IF(PAF!$B109=EL!$W$2,"OT",IF(PAF!$B109=EL!$X$2,"OTSeven","?")))))))))))))))))))</f>
        <v/>
      </c>
      <c r="X109" s="249" t="str">
        <f>IF(B109="","",B109&amp;IF($C$4=EL!$E$5,"Full Time","Part Time"))</f>
        <v/>
      </c>
      <c r="Y109" s="122" t="str">
        <f>IFERROR(VLOOKUP(X109,EL!$C$2:$D$36,2,"False"),"")</f>
        <v/>
      </c>
    </row>
    <row r="110" spans="1:25" ht="21.75" customHeight="1">
      <c r="A110" s="118" t="str">
        <f t="shared" si="3"/>
        <v/>
      </c>
      <c r="B110" s="206"/>
      <c r="C110" s="199"/>
      <c r="D110" s="147"/>
      <c r="E110" s="199"/>
      <c r="F110" s="199"/>
      <c r="G110" s="120"/>
      <c r="H110" s="140"/>
      <c r="I110" s="141"/>
      <c r="J110" s="121"/>
      <c r="K110" s="141"/>
      <c r="L110" s="141"/>
      <c r="M110" s="119">
        <f>IF(AND(G110="",C110="",H110=""),SUM($M$15:$M109),IF(G110*H110=0,"",G110*H110))</f>
        <v>0</v>
      </c>
      <c r="N110" s="319"/>
      <c r="O110" s="320"/>
      <c r="P110" s="321"/>
      <c r="Q110" s="230"/>
      <c r="R110" s="209" t="str">
        <f>IFERROR(IF(AND($C110="",$D110="",$G110=""),"",VLOOKUP($I110,FOAPs!A$2:B$10000,2,FALSE)&amp;" &gt;"),"F")</f>
        <v/>
      </c>
      <c r="S110" s="292" t="str">
        <f>IFERROR(IF(AND($C110="",$G110=""),"",VLOOKUP($J110,FOAPs!C$2:D$10000,2,FALSE)&amp;" &gt;"),"O")</f>
        <v/>
      </c>
      <c r="T110" s="292"/>
      <c r="U110" s="209" t="str">
        <f>IFERROR(IF(AND($C110="",$G110=""),"",VLOOKUP($K110,FOAPs!E$2:F$10000,2,FALSE)&amp;" &gt;"),"A")</f>
        <v/>
      </c>
      <c r="V110" s="209" t="str">
        <f>IFERROR(IF(AND($C110="",$D110="",$G110=""),"",VLOOKUP($L110,FOAPs!G$2:H$10000,2,FALSE)),"P")</f>
        <v/>
      </c>
      <c r="W110" s="253" t="str">
        <f>IF(PAF!$B110="","",IF(PAF!$B110=EL!$Y$2,"SPE",IF(PAF!$B110=EL!$Z$2,"SPM",IF(PAF!$B110=EL!$AA$2,"SPLH",IF(PAF!$B110=EL!$K$2,"AT",IF(PAF!$B110=EL!$L$2,"WTO",IF(PAF!$B110=EL!$A$22,"ES",IF(PAF!$B110=EL!$A$4,"FWT",IF(PAF!$B110=EL!$O$2,"hon",IF(PAF!$B110=EL!$P$2,"Inv",IF(PAF!$B110=EL!$P$2,"Inv",IF(PAF!$B110=EL!$Q$2,"MT",IF(PAF!$B110=EL!R$2,"NT",IF(PAF!$B110=EL!$S$2,"OSR",IF(PAF!$B110=EL!$A$10,"PM",IF(PAF!$B110=EL!$U$2,"PW",IF(PAF!$B110=EL!$A$12,"re",IF(PAF!$B110=EL!$W$2,"OT",IF(PAF!$B110=EL!$X$2,"OTSeven","?")))))))))))))))))))</f>
        <v/>
      </c>
      <c r="X110" s="249" t="str">
        <f>IF(B110="","",B110&amp;IF($C$4=EL!$E$5,"Full Time","Part Time"))</f>
        <v/>
      </c>
      <c r="Y110" s="122" t="str">
        <f>IFERROR(VLOOKUP(X110,EL!$C$2:$D$36,2,"False"),"")</f>
        <v/>
      </c>
    </row>
    <row r="111" spans="1:25" ht="21.75" customHeight="1">
      <c r="A111" s="118" t="str">
        <f t="shared" si="3"/>
        <v/>
      </c>
      <c r="B111" s="206"/>
      <c r="C111" s="199"/>
      <c r="D111" s="147"/>
      <c r="E111" s="199"/>
      <c r="F111" s="199"/>
      <c r="G111" s="120"/>
      <c r="H111" s="140"/>
      <c r="I111" s="141"/>
      <c r="J111" s="121"/>
      <c r="K111" s="141"/>
      <c r="L111" s="141"/>
      <c r="M111" s="119">
        <f>IF(AND(G111="",C111="",H111=""),SUM($M$15:$M110),IF(G111*H111=0,"",G111*H111))</f>
        <v>0</v>
      </c>
      <c r="N111" s="322"/>
      <c r="O111" s="323"/>
      <c r="P111" s="324"/>
      <c r="Q111" s="230"/>
      <c r="R111" s="209" t="str">
        <f>IFERROR(IF(AND($C111="",$D111="",$G111=""),"",VLOOKUP($I111,FOAPs!A$2:B$10000,2,FALSE)&amp;" &gt;"),"F")</f>
        <v/>
      </c>
      <c r="S111" s="292" t="str">
        <f>IFERROR(IF(AND($C111="",$G111=""),"",VLOOKUP($J111,FOAPs!C$2:D$10000,2,FALSE)&amp;" &gt;"),"O")</f>
        <v/>
      </c>
      <c r="T111" s="292"/>
      <c r="U111" s="209" t="str">
        <f>IFERROR(IF(AND($C111="",$G111=""),"",VLOOKUP($K111,FOAPs!E$2:F$10000,2,FALSE)&amp;" &gt;"),"A")</f>
        <v/>
      </c>
      <c r="V111" s="209" t="str">
        <f>IFERROR(IF(AND($C111="",$D111="",$G111=""),"",VLOOKUP($L111,FOAPs!G$2:H$10000,2,FALSE)),"P")</f>
        <v/>
      </c>
      <c r="W111" s="253" t="str">
        <f>IF(PAF!$B111="","",IF(PAF!$B111=EL!$Y$2,"SPE",IF(PAF!$B111=EL!$Z$2,"SPM",IF(PAF!$B111=EL!$AA$2,"SPLH",IF(PAF!$B111=EL!$K$2,"AT",IF(PAF!$B111=EL!$L$2,"WTO",IF(PAF!$B111=EL!$A$22,"ES",IF(PAF!$B111=EL!$A$4,"FWT",IF(PAF!$B111=EL!$O$2,"hon",IF(PAF!$B111=EL!$P$2,"Inv",IF(PAF!$B111=EL!$P$2,"Inv",IF(PAF!$B111=EL!$Q$2,"MT",IF(PAF!$B111=EL!R$2,"NT",IF(PAF!$B111=EL!$S$2,"OSR",IF(PAF!$B111=EL!$A$10,"PM",IF(PAF!$B111=EL!$U$2,"PW",IF(PAF!$B111=EL!$A$12,"re",IF(PAF!$B111=EL!$W$2,"OT",IF(PAF!$B111=EL!$X$2,"OTSeven","?")))))))))))))))))))</f>
        <v/>
      </c>
      <c r="X111" s="249" t="str">
        <f>IF(B111="","",B111&amp;IF($C$4=EL!$E$5,"Full Time","Part Time"))</f>
        <v/>
      </c>
      <c r="Y111" s="122" t="str">
        <f>IFERROR(VLOOKUP(X111,EL!$C$2:$D$36,2,"False"),"")</f>
        <v/>
      </c>
    </row>
    <row r="112" spans="1:25" ht="21.75" customHeight="1">
      <c r="A112" s="118" t="str">
        <f t="shared" si="3"/>
        <v/>
      </c>
      <c r="B112" s="206"/>
      <c r="C112" s="199"/>
      <c r="D112" s="147"/>
      <c r="E112" s="199"/>
      <c r="F112" s="199"/>
      <c r="G112" s="120"/>
      <c r="H112" s="140"/>
      <c r="I112" s="141"/>
      <c r="J112" s="121"/>
      <c r="K112" s="141"/>
      <c r="L112" s="141"/>
      <c r="M112" s="119">
        <f>IF(AND(G112="",C112="",H112=""),SUM($M$15:$M111),IF(G112*H112=0,"",G112*H112))</f>
        <v>0</v>
      </c>
      <c r="N112" s="319"/>
      <c r="O112" s="320"/>
      <c r="P112" s="321"/>
      <c r="Q112" s="230"/>
      <c r="R112" s="209" t="str">
        <f>IFERROR(IF(AND($C112="",$D112="",$G112=""),"",VLOOKUP($I112,FOAPs!A$2:B$10000,2,FALSE)&amp;" &gt;"),"F")</f>
        <v/>
      </c>
      <c r="S112" s="292" t="str">
        <f>IFERROR(IF(AND($C112="",$G112=""),"",VLOOKUP($J112,FOAPs!C$2:D$10000,2,FALSE)&amp;" &gt;"),"O")</f>
        <v/>
      </c>
      <c r="T112" s="292"/>
      <c r="U112" s="209" t="str">
        <f>IFERROR(IF(AND($C112="",$G112=""),"",VLOOKUP($K112,FOAPs!E$2:F$10000,2,FALSE)&amp;" &gt;"),"A")</f>
        <v/>
      </c>
      <c r="V112" s="209" t="str">
        <f>IFERROR(IF(AND($C112="",$D112="",$G112=""),"",VLOOKUP($L112,FOAPs!G$2:H$10000,2,FALSE)),"P")</f>
        <v/>
      </c>
      <c r="W112" s="253" t="str">
        <f>IF(PAF!$B112="","",IF(PAF!$B112=EL!$Y$2,"SPE",IF(PAF!$B112=EL!$Z$2,"SPM",IF(PAF!$B112=EL!$AA$2,"SPLH",IF(PAF!$B112=EL!$K$2,"AT",IF(PAF!$B112=EL!$L$2,"WTO",IF(PAF!$B112=EL!$A$22,"ES",IF(PAF!$B112=EL!$A$4,"FWT",IF(PAF!$B112=EL!$O$2,"hon",IF(PAF!$B112=EL!$P$2,"Inv",IF(PAF!$B112=EL!$P$2,"Inv",IF(PAF!$B112=EL!$Q$2,"MT",IF(PAF!$B112=EL!R$2,"NT",IF(PAF!$B112=EL!$S$2,"OSR",IF(PAF!$B112=EL!$A$10,"PM",IF(PAF!$B112=EL!$U$2,"PW",IF(PAF!$B112=EL!$A$12,"re",IF(PAF!$B112=EL!$W$2,"OT",IF(PAF!$B112=EL!$X$2,"OTSeven","?")))))))))))))))))))</f>
        <v/>
      </c>
      <c r="X112" s="249" t="str">
        <f>IF(B112="","",B112&amp;IF($C$4=EL!$E$5,"Full Time","Part Time"))</f>
        <v/>
      </c>
      <c r="Y112" s="122" t="str">
        <f>IFERROR(VLOOKUP(X112,EL!$C$2:$D$36,2,"False"),"")</f>
        <v/>
      </c>
    </row>
    <row r="113" spans="1:25" ht="21.75" customHeight="1">
      <c r="A113" s="118" t="str">
        <f t="shared" si="3"/>
        <v/>
      </c>
      <c r="B113" s="206"/>
      <c r="C113" s="199"/>
      <c r="D113" s="147"/>
      <c r="E113" s="199"/>
      <c r="F113" s="199"/>
      <c r="G113" s="120"/>
      <c r="H113" s="140"/>
      <c r="I113" s="141"/>
      <c r="J113" s="121"/>
      <c r="K113" s="141"/>
      <c r="L113" s="141"/>
      <c r="M113" s="119">
        <f>IF(AND(G113="",C113="",H113=""),SUM($M$15:$M112),IF(G113*H113=0,"",G113*H113))</f>
        <v>0</v>
      </c>
      <c r="N113" s="322"/>
      <c r="O113" s="323"/>
      <c r="P113" s="324"/>
      <c r="Q113" s="230"/>
      <c r="R113" s="209" t="str">
        <f>IFERROR(IF(AND($C113="",$D113="",$G113=""),"",VLOOKUP($I113,FOAPs!A$2:B$10000,2,FALSE)&amp;" &gt;"),"F")</f>
        <v/>
      </c>
      <c r="S113" s="292" t="str">
        <f>IFERROR(IF(AND($C113="",$G113=""),"",VLOOKUP($J113,FOAPs!C$2:D$10000,2,FALSE)&amp;" &gt;"),"O")</f>
        <v/>
      </c>
      <c r="T113" s="292"/>
      <c r="U113" s="209" t="str">
        <f>IFERROR(IF(AND($C113="",$G113=""),"",VLOOKUP($K113,FOAPs!E$2:F$10000,2,FALSE)&amp;" &gt;"),"A")</f>
        <v/>
      </c>
      <c r="V113" s="209" t="str">
        <f>IFERROR(IF(AND($C113="",$D113="",$G113=""),"",VLOOKUP($L113,FOAPs!G$2:H$10000,2,FALSE)),"P")</f>
        <v/>
      </c>
      <c r="W113" s="253" t="str">
        <f>IF(PAF!$B113="","",IF(PAF!$B113=EL!$Y$2,"SPE",IF(PAF!$B113=EL!$Z$2,"SPM",IF(PAF!$B113=EL!$AA$2,"SPLH",IF(PAF!$B113=EL!$K$2,"AT",IF(PAF!$B113=EL!$L$2,"WTO",IF(PAF!$B113=EL!$A$22,"ES",IF(PAF!$B113=EL!$A$4,"FWT",IF(PAF!$B113=EL!$O$2,"hon",IF(PAF!$B113=EL!$P$2,"Inv",IF(PAF!$B113=EL!$P$2,"Inv",IF(PAF!$B113=EL!$Q$2,"MT",IF(PAF!$B113=EL!R$2,"NT",IF(PAF!$B113=EL!$S$2,"OSR",IF(PAF!$B113=EL!$A$10,"PM",IF(PAF!$B113=EL!$U$2,"PW",IF(PAF!$B113=EL!$A$12,"re",IF(PAF!$B113=EL!$W$2,"OT",IF(PAF!$B113=EL!$X$2,"OTSeven","?")))))))))))))))))))</f>
        <v/>
      </c>
      <c r="X113" s="249" t="str">
        <f>IF(B113="","",B113&amp;IF($C$4=EL!$E$5,"Full Time","Part Time"))</f>
        <v/>
      </c>
      <c r="Y113" s="122" t="str">
        <f>IFERROR(VLOOKUP(X113,EL!$C$2:$D$36,2,"False"),"")</f>
        <v/>
      </c>
    </row>
    <row r="114" spans="1:25" ht="21.75" customHeight="1">
      <c r="A114" s="118" t="str">
        <f t="shared" si="3"/>
        <v/>
      </c>
      <c r="B114" s="206"/>
      <c r="C114" s="199"/>
      <c r="D114" s="147"/>
      <c r="E114" s="199"/>
      <c r="F114" s="199"/>
      <c r="G114" s="120"/>
      <c r="H114" s="140"/>
      <c r="I114" s="141"/>
      <c r="J114" s="121"/>
      <c r="K114" s="141"/>
      <c r="L114" s="141"/>
      <c r="M114" s="119">
        <f>IF(AND(G114="",C114="",H114=""),SUM($M$15:$M113),IF(G114*H114=0,"",G114*H114))</f>
        <v>0</v>
      </c>
      <c r="N114" s="319"/>
      <c r="O114" s="320"/>
      <c r="P114" s="321"/>
      <c r="Q114" s="230"/>
      <c r="R114" s="209" t="str">
        <f>IFERROR(IF(AND($C114="",$D114="",$G114=""),"",VLOOKUP($I114,FOAPs!A$2:B$10000,2,FALSE)&amp;" &gt;"),"F")</f>
        <v/>
      </c>
      <c r="S114" s="292" t="str">
        <f>IFERROR(IF(AND($C114="",$G114=""),"",VLOOKUP($J114,FOAPs!C$2:D$10000,2,FALSE)&amp;" &gt;"),"O")</f>
        <v/>
      </c>
      <c r="T114" s="292"/>
      <c r="U114" s="209" t="str">
        <f>IFERROR(IF(AND($C114="",$G114=""),"",VLOOKUP($K114,FOAPs!E$2:F$10000,2,FALSE)&amp;" &gt;"),"A")</f>
        <v/>
      </c>
      <c r="V114" s="209" t="str">
        <f>IFERROR(IF(AND($C114="",$D114="",$G114=""),"",VLOOKUP($L114,FOAPs!G$2:H$10000,2,FALSE)),"P")</f>
        <v/>
      </c>
      <c r="W114" s="253" t="str">
        <f>IF(PAF!$B114="","",IF(PAF!$B114=EL!$Y$2,"SPE",IF(PAF!$B114=EL!$Z$2,"SPM",IF(PAF!$B114=EL!$AA$2,"SPLH",IF(PAF!$B114=EL!$K$2,"AT",IF(PAF!$B114=EL!$L$2,"WTO",IF(PAF!$B114=EL!$A$22,"ES",IF(PAF!$B114=EL!$A$4,"FWT",IF(PAF!$B114=EL!$O$2,"hon",IF(PAF!$B114=EL!$P$2,"Inv",IF(PAF!$B114=EL!$P$2,"Inv",IF(PAF!$B114=EL!$Q$2,"MT",IF(PAF!$B114=EL!R$2,"NT",IF(PAF!$B114=EL!$S$2,"OSR",IF(PAF!$B114=EL!$A$10,"PM",IF(PAF!$B114=EL!$U$2,"PW",IF(PAF!$B114=EL!$A$12,"re",IF(PAF!$B114=EL!$W$2,"OT",IF(PAF!$B114=EL!$X$2,"OTSeven","?")))))))))))))))))))</f>
        <v/>
      </c>
      <c r="X114" s="249" t="str">
        <f>IF(B114="","",B114&amp;IF($C$4=EL!$E$5,"Full Time","Part Time"))</f>
        <v/>
      </c>
      <c r="Y114" s="122" t="str">
        <f>IFERROR(VLOOKUP(X114,EL!$C$2:$D$36,2,"False"),"")</f>
        <v/>
      </c>
    </row>
    <row r="115" spans="1:25" ht="21.75" customHeight="1">
      <c r="A115" s="118" t="str">
        <f t="shared" si="3"/>
        <v/>
      </c>
      <c r="B115" s="206"/>
      <c r="C115" s="199"/>
      <c r="D115" s="147"/>
      <c r="E115" s="199"/>
      <c r="F115" s="199"/>
      <c r="G115" s="120"/>
      <c r="H115" s="140"/>
      <c r="I115" s="141"/>
      <c r="J115" s="121"/>
      <c r="K115" s="141"/>
      <c r="L115" s="141"/>
      <c r="M115" s="119">
        <f>IF(AND(G115="",C115="",H115=""),SUM($M$15:$M114),IF(G115*H115=0,"",G115*H115))</f>
        <v>0</v>
      </c>
      <c r="N115" s="322"/>
      <c r="O115" s="323"/>
      <c r="P115" s="324"/>
      <c r="Q115" s="230"/>
      <c r="R115" s="209" t="str">
        <f>IFERROR(IF(AND($C115="",$D115="",$G115=""),"",VLOOKUP($I115,FOAPs!A$2:B$10000,2,FALSE)&amp;" &gt;"),"F")</f>
        <v/>
      </c>
      <c r="S115" s="292" t="str">
        <f>IFERROR(IF(AND($C115="",$G115=""),"",VLOOKUP($J115,FOAPs!C$2:D$10000,2,FALSE)&amp;" &gt;"),"O")</f>
        <v/>
      </c>
      <c r="T115" s="292"/>
      <c r="U115" s="209" t="str">
        <f>IFERROR(IF(AND($C115="",$G115=""),"",VLOOKUP($K115,FOAPs!E$2:F$10000,2,FALSE)&amp;" &gt;"),"A")</f>
        <v/>
      </c>
      <c r="V115" s="209" t="str">
        <f>IFERROR(IF(AND($C115="",$D115="",$G115=""),"",VLOOKUP($L115,FOAPs!G$2:H$10000,2,FALSE)),"P")</f>
        <v/>
      </c>
      <c r="W115" s="253" t="str">
        <f>IF(PAF!$B115="","",IF(PAF!$B115=EL!$Y$2,"SPE",IF(PAF!$B115=EL!$Z$2,"SPM",IF(PAF!$B115=EL!$AA$2,"SPLH",IF(PAF!$B115=EL!$K$2,"AT",IF(PAF!$B115=EL!$L$2,"WTO",IF(PAF!$B115=EL!$A$22,"ES",IF(PAF!$B115=EL!$A$4,"FWT",IF(PAF!$B115=EL!$O$2,"hon",IF(PAF!$B115=EL!$P$2,"Inv",IF(PAF!$B115=EL!$P$2,"Inv",IF(PAF!$B115=EL!$Q$2,"MT",IF(PAF!$B115=EL!R$2,"NT",IF(PAF!$B115=EL!$S$2,"OSR",IF(PAF!$B115=EL!$A$10,"PM",IF(PAF!$B115=EL!$U$2,"PW",IF(PAF!$B115=EL!$A$12,"re",IF(PAF!$B115=EL!$W$2,"OT",IF(PAF!$B115=EL!$X$2,"OTSeven","?")))))))))))))))))))</f>
        <v/>
      </c>
      <c r="X115" s="249" t="str">
        <f>IF(B115="","",B115&amp;IF($C$4=EL!$E$5,"Full Time","Part Time"))</f>
        <v/>
      </c>
      <c r="Y115" s="122" t="str">
        <f>IFERROR(VLOOKUP(X115,EL!$C$2:$D$36,2,"False"),"")</f>
        <v/>
      </c>
    </row>
    <row r="116" spans="1:25" ht="21.75" customHeight="1">
      <c r="A116" s="118" t="str">
        <f t="shared" si="3"/>
        <v/>
      </c>
      <c r="B116" s="206"/>
      <c r="C116" s="199"/>
      <c r="D116" s="147"/>
      <c r="E116" s="199"/>
      <c r="F116" s="199"/>
      <c r="G116" s="120"/>
      <c r="H116" s="140"/>
      <c r="I116" s="141"/>
      <c r="J116" s="121"/>
      <c r="K116" s="141"/>
      <c r="L116" s="141"/>
      <c r="M116" s="119">
        <f>IF(AND(G116="",C116="",H116=""),SUM($M$15:$M115),IF(G116*H116=0,"",G116*H116))</f>
        <v>0</v>
      </c>
      <c r="N116" s="319"/>
      <c r="O116" s="320"/>
      <c r="P116" s="321"/>
      <c r="Q116" s="230"/>
      <c r="R116" s="209" t="str">
        <f>IFERROR(IF(AND($C116="",$D116="",$G116=""),"",VLOOKUP($I116,FOAPs!A$2:B$10000,2,FALSE)&amp;" &gt;"),"F")</f>
        <v/>
      </c>
      <c r="S116" s="292" t="str">
        <f>IFERROR(IF(AND($C116="",$G116=""),"",VLOOKUP($J116,FOAPs!C$2:D$10000,2,FALSE)&amp;" &gt;"),"O")</f>
        <v/>
      </c>
      <c r="T116" s="292"/>
      <c r="U116" s="209" t="str">
        <f>IFERROR(IF(AND($C116="",$G116=""),"",VLOOKUP($K116,FOAPs!E$2:F$10000,2,FALSE)&amp;" &gt;"),"A")</f>
        <v/>
      </c>
      <c r="V116" s="209" t="str">
        <f>IFERROR(IF(AND($C116="",$D116="",$G116=""),"",VLOOKUP($L116,FOAPs!G$2:H$10000,2,FALSE)),"P")</f>
        <v/>
      </c>
      <c r="W116" s="253" t="str">
        <f>IF(PAF!$B116="","",IF(PAF!$B116=EL!$Y$2,"SPE",IF(PAF!$B116=EL!$Z$2,"SPM",IF(PAF!$B116=EL!$AA$2,"SPLH",IF(PAF!$B116=EL!$K$2,"AT",IF(PAF!$B116=EL!$L$2,"WTO",IF(PAF!$B116=EL!$A$22,"ES",IF(PAF!$B116=EL!$A$4,"FWT",IF(PAF!$B116=EL!$O$2,"hon",IF(PAF!$B116=EL!$P$2,"Inv",IF(PAF!$B116=EL!$P$2,"Inv",IF(PAF!$B116=EL!$Q$2,"MT",IF(PAF!$B116=EL!R$2,"NT",IF(PAF!$B116=EL!$S$2,"OSR",IF(PAF!$B116=EL!$A$10,"PM",IF(PAF!$B116=EL!$U$2,"PW",IF(PAF!$B116=EL!$A$12,"re",IF(PAF!$B116=EL!$W$2,"OT",IF(PAF!$B116=EL!$X$2,"OTSeven","?")))))))))))))))))))</f>
        <v/>
      </c>
      <c r="X116" s="249" t="str">
        <f>IF(B116="","",B116&amp;IF($C$4=EL!$E$5,"Full Time","Part Time"))</f>
        <v/>
      </c>
      <c r="Y116" s="122" t="str">
        <f>IFERROR(VLOOKUP(X116,EL!$C$2:$D$36,2,"False"),"")</f>
        <v/>
      </c>
    </row>
    <row r="117" spans="1:25" ht="21.75" customHeight="1">
      <c r="A117" s="118" t="str">
        <f t="shared" si="3"/>
        <v/>
      </c>
      <c r="B117" s="206"/>
      <c r="C117" s="199"/>
      <c r="D117" s="147"/>
      <c r="E117" s="199"/>
      <c r="F117" s="199"/>
      <c r="G117" s="120"/>
      <c r="H117" s="140"/>
      <c r="I117" s="141"/>
      <c r="J117" s="121"/>
      <c r="K117" s="141"/>
      <c r="L117" s="141"/>
      <c r="M117" s="119">
        <f>IF(AND(G117="",C117="",H117=""),SUM($M$15:$M116),IF(G117*H117=0,"",G117*H117))</f>
        <v>0</v>
      </c>
      <c r="N117" s="322"/>
      <c r="O117" s="323"/>
      <c r="P117" s="324"/>
      <c r="Q117" s="230"/>
      <c r="R117" s="209" t="str">
        <f>IFERROR(IF(AND($C117="",$D117="",$G117=""),"",VLOOKUP($I117,FOAPs!A$2:B$10000,2,FALSE)&amp;" &gt;"),"F")</f>
        <v/>
      </c>
      <c r="S117" s="292" t="str">
        <f>IFERROR(IF(AND($C117="",$G117=""),"",VLOOKUP($J117,FOAPs!C$2:D$10000,2,FALSE)&amp;" &gt;"),"O")</f>
        <v/>
      </c>
      <c r="T117" s="292"/>
      <c r="U117" s="209" t="str">
        <f>IFERROR(IF(AND($C117="",$G117=""),"",VLOOKUP($K117,FOAPs!E$2:F$10000,2,FALSE)&amp;" &gt;"),"A")</f>
        <v/>
      </c>
      <c r="V117" s="209" t="str">
        <f>IFERROR(IF(AND($C117="",$D117="",$G117=""),"",VLOOKUP($L117,FOAPs!G$2:H$10000,2,FALSE)),"P")</f>
        <v/>
      </c>
      <c r="W117" s="253" t="str">
        <f>IF(PAF!$B117="","",IF(PAF!$B117=EL!$Y$2,"SPE",IF(PAF!$B117=EL!$Z$2,"SPM",IF(PAF!$B117=EL!$AA$2,"SPLH",IF(PAF!$B117=EL!$K$2,"AT",IF(PAF!$B117=EL!$L$2,"WTO",IF(PAF!$B117=EL!$A$22,"ES",IF(PAF!$B117=EL!$A$4,"FWT",IF(PAF!$B117=EL!$O$2,"hon",IF(PAF!$B117=EL!$P$2,"Inv",IF(PAF!$B117=EL!$P$2,"Inv",IF(PAF!$B117=EL!$Q$2,"MT",IF(PAF!$B117=EL!R$2,"NT",IF(PAF!$B117=EL!$S$2,"OSR",IF(PAF!$B117=EL!$A$10,"PM",IF(PAF!$B117=EL!$U$2,"PW",IF(PAF!$B117=EL!$A$12,"re",IF(PAF!$B117=EL!$W$2,"OT",IF(PAF!$B117=EL!$X$2,"OTSeven","?")))))))))))))))))))</f>
        <v/>
      </c>
      <c r="X117" s="249" t="str">
        <f>IF(B117="","",B117&amp;IF($C$4=EL!$E$5,"Full Time","Part Time"))</f>
        <v/>
      </c>
      <c r="Y117" s="122" t="str">
        <f>IFERROR(VLOOKUP(X117,EL!$C$2:$D$36,2,"False"),"")</f>
        <v/>
      </c>
    </row>
    <row r="118" spans="1:25" ht="21.75" customHeight="1">
      <c r="A118" s="118" t="str">
        <f t="shared" si="3"/>
        <v/>
      </c>
      <c r="B118" s="206"/>
      <c r="C118" s="199"/>
      <c r="D118" s="147"/>
      <c r="E118" s="199"/>
      <c r="F118" s="199"/>
      <c r="G118" s="120"/>
      <c r="H118" s="140"/>
      <c r="I118" s="141"/>
      <c r="J118" s="121"/>
      <c r="K118" s="141"/>
      <c r="L118" s="141"/>
      <c r="M118" s="119">
        <f>IF(AND(G118="",C118="",H118=""),SUM($M$15:$M117),IF(G118*H118=0,"",G118*H118))</f>
        <v>0</v>
      </c>
      <c r="N118" s="319"/>
      <c r="O118" s="320"/>
      <c r="P118" s="321"/>
      <c r="Q118" s="230"/>
      <c r="R118" s="209" t="str">
        <f>IFERROR(IF(AND($C118="",$D118="",$G118=""),"",VLOOKUP($I118,FOAPs!A$2:B$10000,2,FALSE)&amp;" &gt;"),"F")</f>
        <v/>
      </c>
      <c r="S118" s="292" t="str">
        <f>IFERROR(IF(AND($C118="",$G118=""),"",VLOOKUP($J118,FOAPs!C$2:D$10000,2,FALSE)&amp;" &gt;"),"O")</f>
        <v/>
      </c>
      <c r="T118" s="292"/>
      <c r="U118" s="209" t="str">
        <f>IFERROR(IF(AND($C118="",$G118=""),"",VLOOKUP($K118,FOAPs!E$2:F$10000,2,FALSE)&amp;" &gt;"),"A")</f>
        <v/>
      </c>
      <c r="V118" s="209" t="str">
        <f>IFERROR(IF(AND($C118="",$D118="",$G118=""),"",VLOOKUP($L118,FOAPs!G$2:H$10000,2,FALSE)),"P")</f>
        <v/>
      </c>
      <c r="W118" s="253" t="str">
        <f>IF(PAF!$B118="","",IF(PAF!$B118=EL!$Y$2,"SPE",IF(PAF!$B118=EL!$Z$2,"SPM",IF(PAF!$B118=EL!$AA$2,"SPLH",IF(PAF!$B118=EL!$K$2,"AT",IF(PAF!$B118=EL!$L$2,"WTO",IF(PAF!$B118=EL!$A$22,"ES",IF(PAF!$B118=EL!$A$4,"FWT",IF(PAF!$B118=EL!$O$2,"hon",IF(PAF!$B118=EL!$P$2,"Inv",IF(PAF!$B118=EL!$P$2,"Inv",IF(PAF!$B118=EL!$Q$2,"MT",IF(PAF!$B118=EL!R$2,"NT",IF(PAF!$B118=EL!$S$2,"OSR",IF(PAF!$B118=EL!$A$10,"PM",IF(PAF!$B118=EL!$U$2,"PW",IF(PAF!$B118=EL!$A$12,"re",IF(PAF!$B118=EL!$W$2,"OT",IF(PAF!$B118=EL!$X$2,"OTSeven","?")))))))))))))))))))</f>
        <v/>
      </c>
      <c r="X118" s="249" t="str">
        <f>IF(B118="","",B118&amp;IF($C$4=EL!$E$5,"Full Time","Part Time"))</f>
        <v/>
      </c>
      <c r="Y118" s="122" t="str">
        <f>IFERROR(VLOOKUP(X118,EL!$C$2:$D$36,2,"False"),"")</f>
        <v/>
      </c>
    </row>
    <row r="119" spans="1:25" ht="21.75" customHeight="1">
      <c r="A119" s="118" t="str">
        <f t="shared" si="3"/>
        <v/>
      </c>
      <c r="B119" s="206"/>
      <c r="C119" s="199"/>
      <c r="D119" s="147"/>
      <c r="E119" s="199"/>
      <c r="F119" s="199"/>
      <c r="G119" s="120"/>
      <c r="H119" s="140"/>
      <c r="I119" s="141"/>
      <c r="J119" s="121"/>
      <c r="K119" s="141"/>
      <c r="L119" s="141"/>
      <c r="M119" s="119">
        <f>IF(AND(G119="",C119="",H119=""),SUM($M$15:$M118),IF(G119*H119=0,"",G119*H119))</f>
        <v>0</v>
      </c>
      <c r="N119" s="322"/>
      <c r="O119" s="323"/>
      <c r="P119" s="324"/>
      <c r="Q119" s="230"/>
      <c r="R119" s="209" t="str">
        <f>IFERROR(IF(AND($C119="",$D119="",$G119=""),"",VLOOKUP($I119,FOAPs!A$2:B$10000,2,FALSE)&amp;" &gt;"),"F")</f>
        <v/>
      </c>
      <c r="S119" s="292" t="str">
        <f>IFERROR(IF(AND($C119="",$G119=""),"",VLOOKUP($J119,FOAPs!C$2:D$10000,2,FALSE)&amp;" &gt;"),"O")</f>
        <v/>
      </c>
      <c r="T119" s="292"/>
      <c r="U119" s="209" t="str">
        <f>IFERROR(IF(AND($C119="",$G119=""),"",VLOOKUP($K119,FOAPs!E$2:F$10000,2,FALSE)&amp;" &gt;"),"A")</f>
        <v/>
      </c>
      <c r="V119" s="209" t="str">
        <f>IFERROR(IF(AND($C119="",$D119="",$G119=""),"",VLOOKUP($L119,FOAPs!G$2:H$10000,2,FALSE)),"P")</f>
        <v/>
      </c>
      <c r="W119" s="253" t="str">
        <f>IF(PAF!$B119="","",IF(PAF!$B119=EL!$Y$2,"SPE",IF(PAF!$B119=EL!$Z$2,"SPM",IF(PAF!$B119=EL!$AA$2,"SPLH",IF(PAF!$B119=EL!$K$2,"AT",IF(PAF!$B119=EL!$L$2,"WTO",IF(PAF!$B119=EL!$A$22,"ES",IF(PAF!$B119=EL!$A$4,"FWT",IF(PAF!$B119=EL!$O$2,"hon",IF(PAF!$B119=EL!$P$2,"Inv",IF(PAF!$B119=EL!$P$2,"Inv",IF(PAF!$B119=EL!$Q$2,"MT",IF(PAF!$B119=EL!R$2,"NT",IF(PAF!$B119=EL!$S$2,"OSR",IF(PAF!$B119=EL!$A$10,"PM",IF(PAF!$B119=EL!$U$2,"PW",IF(PAF!$B119=EL!$A$12,"re",IF(PAF!$B119=EL!$W$2,"OT",IF(PAF!$B119=EL!$X$2,"OTSeven","?")))))))))))))))))))</f>
        <v/>
      </c>
      <c r="X119" s="249" t="str">
        <f>IF(B119="","",B119&amp;IF($C$4=EL!$E$5,"Full Time","Part Time"))</f>
        <v/>
      </c>
      <c r="Y119" s="122" t="str">
        <f>IFERROR(VLOOKUP(X119,EL!$C$2:$D$36,2,"False"),"")</f>
        <v/>
      </c>
    </row>
    <row r="120" spans="1:25" ht="21.75" customHeight="1">
      <c r="A120" s="118" t="str">
        <f t="shared" si="3"/>
        <v/>
      </c>
      <c r="B120" s="206"/>
      <c r="C120" s="199"/>
      <c r="D120" s="147"/>
      <c r="E120" s="199"/>
      <c r="F120" s="199"/>
      <c r="G120" s="120"/>
      <c r="H120" s="140"/>
      <c r="I120" s="141"/>
      <c r="J120" s="121"/>
      <c r="K120" s="141"/>
      <c r="L120" s="141"/>
      <c r="M120" s="119">
        <f>IF(AND(G120="",C120="",H120=""),SUM($M$15:$M119),IF(G120*H120=0,"",G120*H120))</f>
        <v>0</v>
      </c>
      <c r="N120" s="319"/>
      <c r="O120" s="320"/>
      <c r="P120" s="321"/>
      <c r="Q120" s="230"/>
      <c r="R120" s="209" t="str">
        <f>IFERROR(IF(AND($C120="",$D120="",$G120=""),"",VLOOKUP($I120,FOAPs!A$2:B$10000,2,FALSE)&amp;" &gt;"),"F")</f>
        <v/>
      </c>
      <c r="S120" s="292" t="str">
        <f>IFERROR(IF(AND($C120="",$G120=""),"",VLOOKUP($J120,FOAPs!C$2:D$10000,2,FALSE)&amp;" &gt;"),"O")</f>
        <v/>
      </c>
      <c r="T120" s="292"/>
      <c r="U120" s="209" t="str">
        <f>IFERROR(IF(AND($C120="",$G120=""),"",VLOOKUP($K120,FOAPs!E$2:F$10000,2,FALSE)&amp;" &gt;"),"A")</f>
        <v/>
      </c>
      <c r="V120" s="209" t="str">
        <f>IFERROR(IF(AND($C120="",$D120="",$G120=""),"",VLOOKUP($L120,FOAPs!G$2:H$10000,2,FALSE)),"P")</f>
        <v/>
      </c>
      <c r="W120" s="253" t="str">
        <f>IF(PAF!$B120="","",IF(PAF!$B120=EL!$Y$2,"SPE",IF(PAF!$B120=EL!$Z$2,"SPM",IF(PAF!$B120=EL!$AA$2,"SPLH",IF(PAF!$B120=EL!$K$2,"AT",IF(PAF!$B120=EL!$L$2,"WTO",IF(PAF!$B120=EL!$A$22,"ES",IF(PAF!$B120=EL!$A$4,"FWT",IF(PAF!$B120=EL!$O$2,"hon",IF(PAF!$B120=EL!$P$2,"Inv",IF(PAF!$B120=EL!$P$2,"Inv",IF(PAF!$B120=EL!$Q$2,"MT",IF(PAF!$B120=EL!R$2,"NT",IF(PAF!$B120=EL!$S$2,"OSR",IF(PAF!$B120=EL!$A$10,"PM",IF(PAF!$B120=EL!$U$2,"PW",IF(PAF!$B120=EL!$A$12,"re",IF(PAF!$B120=EL!$W$2,"OT",IF(PAF!$B120=EL!$X$2,"OTSeven","?")))))))))))))))))))</f>
        <v/>
      </c>
      <c r="X120" s="249" t="str">
        <f>IF(B120="","",B120&amp;IF($C$4=EL!$E$5,"Full Time","Part Time"))</f>
        <v/>
      </c>
      <c r="Y120" s="122" t="str">
        <f>IFERROR(VLOOKUP(X120,EL!$C$2:$D$36,2,"False"),"")</f>
        <v/>
      </c>
    </row>
    <row r="121" spans="1:25" ht="21.75" customHeight="1">
      <c r="A121" s="118" t="str">
        <f t="shared" si="3"/>
        <v/>
      </c>
      <c r="B121" s="206"/>
      <c r="C121" s="199"/>
      <c r="D121" s="147"/>
      <c r="E121" s="199"/>
      <c r="F121" s="199"/>
      <c r="G121" s="120"/>
      <c r="H121" s="140"/>
      <c r="I121" s="141"/>
      <c r="J121" s="121"/>
      <c r="K121" s="141"/>
      <c r="L121" s="141"/>
      <c r="M121" s="119">
        <f>IF(AND(G121="",C121="",H121=""),SUM($M$15:$M120),IF(G121*H121=0,"",G121*H121))</f>
        <v>0</v>
      </c>
      <c r="N121" s="322"/>
      <c r="O121" s="323"/>
      <c r="P121" s="324"/>
      <c r="Q121" s="230"/>
      <c r="R121" s="209" t="str">
        <f>IFERROR(IF(AND($C121="",$D121="",$G121=""),"",VLOOKUP($I121,FOAPs!A$2:B$10000,2,FALSE)&amp;" &gt;"),"F")</f>
        <v/>
      </c>
      <c r="S121" s="292" t="str">
        <f>IFERROR(IF(AND($C121="",$G121=""),"",VLOOKUP($J121,FOAPs!C$2:D$10000,2,FALSE)&amp;" &gt;"),"O")</f>
        <v/>
      </c>
      <c r="T121" s="292"/>
      <c r="U121" s="209" t="str">
        <f>IFERROR(IF(AND($C121="",$G121=""),"",VLOOKUP($K121,FOAPs!E$2:F$10000,2,FALSE)&amp;" &gt;"),"A")</f>
        <v/>
      </c>
      <c r="V121" s="209" t="str">
        <f>IFERROR(IF(AND($C121="",$D121="",$G121=""),"",VLOOKUP($L121,FOAPs!G$2:H$10000,2,FALSE)),"P")</f>
        <v/>
      </c>
      <c r="W121" s="253" t="str">
        <f>IF(PAF!$B121="","",IF(PAF!$B121=EL!$Y$2,"SPE",IF(PAF!$B121=EL!$Z$2,"SPM",IF(PAF!$B121=EL!$AA$2,"SPLH",IF(PAF!$B121=EL!$K$2,"AT",IF(PAF!$B121=EL!$L$2,"WTO",IF(PAF!$B121=EL!$A$22,"ES",IF(PAF!$B121=EL!$A$4,"FWT",IF(PAF!$B121=EL!$O$2,"hon",IF(PAF!$B121=EL!$P$2,"Inv",IF(PAF!$B121=EL!$P$2,"Inv",IF(PAF!$B121=EL!$Q$2,"MT",IF(PAF!$B121=EL!R$2,"NT",IF(PAF!$B121=EL!$S$2,"OSR",IF(PAF!$B121=EL!$A$10,"PM",IF(PAF!$B121=EL!$U$2,"PW",IF(PAF!$B121=EL!$A$12,"re",IF(PAF!$B121=EL!$W$2,"OT",IF(PAF!$B121=EL!$X$2,"OTSeven","?")))))))))))))))))))</f>
        <v/>
      </c>
      <c r="X121" s="249" t="str">
        <f>IF(B121="","",B121&amp;IF($C$4=EL!$E$5,"Full Time","Part Time"))</f>
        <v/>
      </c>
      <c r="Y121" s="122" t="str">
        <f>IFERROR(VLOOKUP(X121,EL!$C$2:$D$36,2,"False"),"")</f>
        <v/>
      </c>
    </row>
    <row r="122" spans="1:25" ht="21.75" customHeight="1">
      <c r="A122" s="118" t="str">
        <f t="shared" si="3"/>
        <v/>
      </c>
      <c r="B122" s="206"/>
      <c r="C122" s="199"/>
      <c r="D122" s="147"/>
      <c r="E122" s="199"/>
      <c r="F122" s="199"/>
      <c r="G122" s="120"/>
      <c r="H122" s="140"/>
      <c r="I122" s="141"/>
      <c r="J122" s="121"/>
      <c r="K122" s="141"/>
      <c r="L122" s="141"/>
      <c r="M122" s="119">
        <f>IF(AND(G122="",C122="",H122=""),SUM($M$15:$M121),IF(G122*H122=0,"",G122*H122))</f>
        <v>0</v>
      </c>
      <c r="N122" s="319"/>
      <c r="O122" s="320"/>
      <c r="P122" s="321"/>
      <c r="Q122" s="230"/>
      <c r="R122" s="209" t="str">
        <f>IFERROR(IF(AND($C122="",$D122="",$G122=""),"",VLOOKUP($I122,FOAPs!A$2:B$10000,2,FALSE)&amp;" &gt;"),"F")</f>
        <v/>
      </c>
      <c r="S122" s="292" t="str">
        <f>IFERROR(IF(AND($C122="",$G122=""),"",VLOOKUP($J122,FOAPs!C$2:D$10000,2,FALSE)&amp;" &gt;"),"O")</f>
        <v/>
      </c>
      <c r="T122" s="292"/>
      <c r="U122" s="209" t="str">
        <f>IFERROR(IF(AND($C122="",$G122=""),"",VLOOKUP($K122,FOAPs!E$2:F$10000,2,FALSE)&amp;" &gt;"),"A")</f>
        <v/>
      </c>
      <c r="V122" s="209" t="str">
        <f>IFERROR(IF(AND($C122="",$D122="",$G122=""),"",VLOOKUP($L122,FOAPs!G$2:H$10000,2,FALSE)),"P")</f>
        <v/>
      </c>
      <c r="W122" s="253" t="str">
        <f>IF(PAF!$B122="","",IF(PAF!$B122=EL!$Y$2,"SPE",IF(PAF!$B122=EL!$Z$2,"SPM",IF(PAF!$B122=EL!$AA$2,"SPLH",IF(PAF!$B122=EL!$K$2,"AT",IF(PAF!$B122=EL!$L$2,"WTO",IF(PAF!$B122=EL!$A$22,"ES",IF(PAF!$B122=EL!$A$4,"FWT",IF(PAF!$B122=EL!$O$2,"hon",IF(PAF!$B122=EL!$P$2,"Inv",IF(PAF!$B122=EL!$P$2,"Inv",IF(PAF!$B122=EL!$Q$2,"MT",IF(PAF!$B122=EL!R$2,"NT",IF(PAF!$B122=EL!$S$2,"OSR",IF(PAF!$B122=EL!$A$10,"PM",IF(PAF!$B122=EL!$U$2,"PW",IF(PAF!$B122=EL!$A$12,"re",IF(PAF!$B122=EL!$W$2,"OT",IF(PAF!$B122=EL!$X$2,"OTSeven","?")))))))))))))))))))</f>
        <v/>
      </c>
      <c r="X122" s="249" t="str">
        <f>IF(B122="","",B122&amp;IF($C$4=EL!$E$5,"Full Time","Part Time"))</f>
        <v/>
      </c>
      <c r="Y122" s="122" t="str">
        <f>IFERROR(VLOOKUP(X122,EL!$C$2:$D$36,2,"False"),"")</f>
        <v/>
      </c>
    </row>
    <row r="123" spans="1:25" ht="21.75" customHeight="1">
      <c r="A123" s="118" t="str">
        <f t="shared" si="3"/>
        <v/>
      </c>
      <c r="B123" s="206"/>
      <c r="C123" s="199"/>
      <c r="D123" s="147"/>
      <c r="E123" s="199"/>
      <c r="F123" s="199"/>
      <c r="G123" s="120"/>
      <c r="H123" s="140"/>
      <c r="I123" s="141"/>
      <c r="J123" s="121"/>
      <c r="K123" s="141"/>
      <c r="L123" s="141"/>
      <c r="M123" s="119">
        <f>IF(AND(G123="",C123="",H123=""),SUM($M$15:$M122),IF(G123*H123=0,"",G123*H123))</f>
        <v>0</v>
      </c>
      <c r="N123" s="322"/>
      <c r="O123" s="323"/>
      <c r="P123" s="324"/>
      <c r="Q123" s="230"/>
      <c r="R123" s="209" t="str">
        <f>IFERROR(IF(AND($C123="",$D123="",$G123=""),"",VLOOKUP($I123,FOAPs!A$2:B$10000,2,FALSE)&amp;" &gt;"),"F")</f>
        <v/>
      </c>
      <c r="S123" s="292" t="str">
        <f>IFERROR(IF(AND($C123="",$G123=""),"",VLOOKUP($J123,FOAPs!C$2:D$10000,2,FALSE)&amp;" &gt;"),"O")</f>
        <v/>
      </c>
      <c r="T123" s="292"/>
      <c r="U123" s="209" t="str">
        <f>IFERROR(IF(AND($C123="",$G123=""),"",VLOOKUP($K123,FOAPs!E$2:F$10000,2,FALSE)&amp;" &gt;"),"A")</f>
        <v/>
      </c>
      <c r="V123" s="209" t="str">
        <f>IFERROR(IF(AND($C123="",$D123="",$G123=""),"",VLOOKUP($L123,FOAPs!G$2:H$10000,2,FALSE)),"P")</f>
        <v/>
      </c>
      <c r="W123" s="253" t="str">
        <f>IF(PAF!$B123="","",IF(PAF!$B123=EL!$Y$2,"SPE",IF(PAF!$B123=EL!$Z$2,"SPM",IF(PAF!$B123=EL!$AA$2,"SPLH",IF(PAF!$B123=EL!$K$2,"AT",IF(PAF!$B123=EL!$L$2,"WTO",IF(PAF!$B123=EL!$A$22,"ES",IF(PAF!$B123=EL!$A$4,"FWT",IF(PAF!$B123=EL!$O$2,"hon",IF(PAF!$B123=EL!$P$2,"Inv",IF(PAF!$B123=EL!$P$2,"Inv",IF(PAF!$B123=EL!$Q$2,"MT",IF(PAF!$B123=EL!R$2,"NT",IF(PAF!$B123=EL!$S$2,"OSR",IF(PAF!$B123=EL!$A$10,"PM",IF(PAF!$B123=EL!$U$2,"PW",IF(PAF!$B123=EL!$A$12,"re",IF(PAF!$B123=EL!$W$2,"OT",IF(PAF!$B123=EL!$X$2,"OTSeven","?")))))))))))))))))))</f>
        <v/>
      </c>
      <c r="X123" s="249" t="str">
        <f>IF(B123="","",B123&amp;IF($C$4=EL!$E$5,"Full Time","Part Time"))</f>
        <v/>
      </c>
      <c r="Y123" s="122" t="str">
        <f>IFERROR(VLOOKUP(X123,EL!$C$2:$D$36,2,"False"),"")</f>
        <v/>
      </c>
    </row>
    <row r="124" spans="1:25" ht="21.75" customHeight="1">
      <c r="A124" s="118" t="str">
        <f t="shared" si="3"/>
        <v/>
      </c>
      <c r="B124" s="206"/>
      <c r="C124" s="199"/>
      <c r="D124" s="147"/>
      <c r="E124" s="199"/>
      <c r="F124" s="199"/>
      <c r="G124" s="120"/>
      <c r="H124" s="140"/>
      <c r="I124" s="141"/>
      <c r="J124" s="121"/>
      <c r="K124" s="141"/>
      <c r="L124" s="141"/>
      <c r="M124" s="119">
        <f>IF(AND(G124="",C124="",H124=""),SUM($M$15:$M123),IF(G124*H124=0,"",G124*H124))</f>
        <v>0</v>
      </c>
      <c r="N124" s="319"/>
      <c r="O124" s="320"/>
      <c r="P124" s="321"/>
      <c r="Q124" s="230"/>
      <c r="R124" s="209" t="str">
        <f>IFERROR(IF(AND($C124="",$D124="",$G124=""),"",VLOOKUP($I124,FOAPs!A$2:B$10000,2,FALSE)&amp;" &gt;"),"F")</f>
        <v/>
      </c>
      <c r="S124" s="292" t="str">
        <f>IFERROR(IF(AND($C124="",$G124=""),"",VLOOKUP($J124,FOAPs!C$2:D$10000,2,FALSE)&amp;" &gt;"),"O")</f>
        <v/>
      </c>
      <c r="T124" s="292"/>
      <c r="U124" s="209" t="str">
        <f>IFERROR(IF(AND($C124="",$G124=""),"",VLOOKUP($K124,FOAPs!E$2:F$10000,2,FALSE)&amp;" &gt;"),"A")</f>
        <v/>
      </c>
      <c r="V124" s="209" t="str">
        <f>IFERROR(IF(AND($C124="",$D124="",$G124=""),"",VLOOKUP($L124,FOAPs!G$2:H$10000,2,FALSE)),"P")</f>
        <v/>
      </c>
      <c r="W124" s="253" t="str">
        <f>IF(PAF!$B124="","",IF(PAF!$B124=EL!$Y$2,"SPE",IF(PAF!$B124=EL!$Z$2,"SPM",IF(PAF!$B124=EL!$AA$2,"SPLH",IF(PAF!$B124=EL!$K$2,"AT",IF(PAF!$B124=EL!$L$2,"WTO",IF(PAF!$B124=EL!$A$22,"ES",IF(PAF!$B124=EL!$A$4,"FWT",IF(PAF!$B124=EL!$O$2,"hon",IF(PAF!$B124=EL!$P$2,"Inv",IF(PAF!$B124=EL!$P$2,"Inv",IF(PAF!$B124=EL!$Q$2,"MT",IF(PAF!$B124=EL!R$2,"NT",IF(PAF!$B124=EL!$S$2,"OSR",IF(PAF!$B124=EL!$A$10,"PM",IF(PAF!$B124=EL!$U$2,"PW",IF(PAF!$B124=EL!$A$12,"re",IF(PAF!$B124=EL!$W$2,"OT",IF(PAF!$B124=EL!$X$2,"OTSeven","?")))))))))))))))))))</f>
        <v/>
      </c>
      <c r="X124" s="249" t="str">
        <f>IF(B124="","",B124&amp;IF($C$4=EL!$E$5,"Full Time","Part Time"))</f>
        <v/>
      </c>
      <c r="Y124" s="122" t="str">
        <f>IFERROR(VLOOKUP(X124,EL!$C$2:$D$36,2,"False"),"")</f>
        <v/>
      </c>
    </row>
    <row r="125" spans="1:25" ht="21.75" customHeight="1">
      <c r="A125" s="118" t="str">
        <f t="shared" si="3"/>
        <v/>
      </c>
      <c r="B125" s="206"/>
      <c r="C125" s="199"/>
      <c r="D125" s="147"/>
      <c r="E125" s="199"/>
      <c r="F125" s="199"/>
      <c r="G125" s="120"/>
      <c r="H125" s="140"/>
      <c r="I125" s="141"/>
      <c r="J125" s="121"/>
      <c r="K125" s="141"/>
      <c r="L125" s="141"/>
      <c r="M125" s="119">
        <f>IF(AND(G125="",C125="",H125=""),SUM($M$15:$M124),IF(G125*H125=0,"",G125*H125))</f>
        <v>0</v>
      </c>
      <c r="N125" s="322"/>
      <c r="O125" s="323"/>
      <c r="P125" s="324"/>
      <c r="Q125" s="230"/>
      <c r="R125" s="209" t="str">
        <f>IFERROR(IF(AND($C125="",$D125="",$G125=""),"",VLOOKUP($I125,FOAPs!A$2:B$10000,2,FALSE)&amp;" &gt;"),"F")</f>
        <v/>
      </c>
      <c r="S125" s="292" t="str">
        <f>IFERROR(IF(AND($C125="",$G125=""),"",VLOOKUP($J125,FOAPs!C$2:D$10000,2,FALSE)&amp;" &gt;"),"O")</f>
        <v/>
      </c>
      <c r="T125" s="292"/>
      <c r="U125" s="209" t="str">
        <f>IFERROR(IF(AND($C125="",$G125=""),"",VLOOKUP($K125,FOAPs!E$2:F$10000,2,FALSE)&amp;" &gt;"),"A")</f>
        <v/>
      </c>
      <c r="V125" s="209" t="str">
        <f>IFERROR(IF(AND($C125="",$D125="",$G125=""),"",VLOOKUP($L125,FOAPs!G$2:H$10000,2,FALSE)),"P")</f>
        <v/>
      </c>
      <c r="W125" s="253" t="str">
        <f>IF(PAF!$B125="","",IF(PAF!$B125=EL!$Y$2,"SPE",IF(PAF!$B125=EL!$Z$2,"SPM",IF(PAF!$B125=EL!$AA$2,"SPLH",IF(PAF!$B125=EL!$K$2,"AT",IF(PAF!$B125=EL!$L$2,"WTO",IF(PAF!$B125=EL!$A$22,"ES",IF(PAF!$B125=EL!$A$4,"FWT",IF(PAF!$B125=EL!$O$2,"hon",IF(PAF!$B125=EL!$P$2,"Inv",IF(PAF!$B125=EL!$P$2,"Inv",IF(PAF!$B125=EL!$Q$2,"MT",IF(PAF!$B125=EL!R$2,"NT",IF(PAF!$B125=EL!$S$2,"OSR",IF(PAF!$B125=EL!$A$10,"PM",IF(PAF!$B125=EL!$U$2,"PW",IF(PAF!$B125=EL!$A$12,"re",IF(PAF!$B125=EL!$W$2,"OT",IF(PAF!$B125=EL!$X$2,"OTSeven","?")))))))))))))))))))</f>
        <v/>
      </c>
      <c r="X125" s="249" t="str">
        <f>IF(B125="","",B125&amp;IF($C$4=EL!$E$5,"Full Time","Part Time"))</f>
        <v/>
      </c>
      <c r="Y125" s="122" t="str">
        <f>IFERROR(VLOOKUP(X125,EL!$C$2:$D$36,2,"False"),"")</f>
        <v/>
      </c>
    </row>
    <row r="126" spans="1:25" ht="21.75" customHeight="1">
      <c r="A126" s="118" t="str">
        <f t="shared" si="3"/>
        <v/>
      </c>
      <c r="B126" s="206"/>
      <c r="C126" s="199"/>
      <c r="D126" s="147"/>
      <c r="E126" s="199"/>
      <c r="F126" s="199"/>
      <c r="G126" s="120"/>
      <c r="H126" s="140"/>
      <c r="I126" s="141"/>
      <c r="J126" s="121"/>
      <c r="K126" s="141"/>
      <c r="L126" s="141"/>
      <c r="M126" s="119">
        <f>IF(AND(G126="",C126="",H126=""),SUM($M$15:$M125),IF(G126*H126=0,"",G126*H126))</f>
        <v>0</v>
      </c>
      <c r="N126" s="319"/>
      <c r="O126" s="320"/>
      <c r="P126" s="321"/>
      <c r="Q126" s="230"/>
      <c r="R126" s="209" t="str">
        <f>IFERROR(IF(AND($C126="",$D126="",$G126=""),"",VLOOKUP($I126,FOAPs!A$2:B$10000,2,FALSE)&amp;" &gt;"),"F")</f>
        <v/>
      </c>
      <c r="S126" s="292" t="str">
        <f>IFERROR(IF(AND($C126="",$G126=""),"",VLOOKUP($J126,FOAPs!C$2:D$10000,2,FALSE)&amp;" &gt;"),"O")</f>
        <v/>
      </c>
      <c r="T126" s="292"/>
      <c r="U126" s="209" t="str">
        <f>IFERROR(IF(AND($C126="",$G126=""),"",VLOOKUP($K126,FOAPs!E$2:F$10000,2,FALSE)&amp;" &gt;"),"A")</f>
        <v/>
      </c>
      <c r="V126" s="209" t="str">
        <f>IFERROR(IF(AND($C126="",$D126="",$G126=""),"",VLOOKUP($L126,FOAPs!G$2:H$10000,2,FALSE)),"P")</f>
        <v/>
      </c>
      <c r="W126" s="253" t="str">
        <f>IF(PAF!$B126="","",IF(PAF!$B126=EL!$Y$2,"SPE",IF(PAF!$B126=EL!$Z$2,"SPM",IF(PAF!$B126=EL!$AA$2,"SPLH",IF(PAF!$B126=EL!$K$2,"AT",IF(PAF!$B126=EL!$L$2,"WTO",IF(PAF!$B126=EL!$A$22,"ES",IF(PAF!$B126=EL!$A$4,"FWT",IF(PAF!$B126=EL!$O$2,"hon",IF(PAF!$B126=EL!$P$2,"Inv",IF(PAF!$B126=EL!$P$2,"Inv",IF(PAF!$B126=EL!$Q$2,"MT",IF(PAF!$B126=EL!R$2,"NT",IF(PAF!$B126=EL!$S$2,"OSR",IF(PAF!$B126=EL!$A$10,"PM",IF(PAF!$B126=EL!$U$2,"PW",IF(PAF!$B126=EL!$A$12,"re",IF(PAF!$B126=EL!$W$2,"OT",IF(PAF!$B126=EL!$X$2,"OTSeven","?")))))))))))))))))))</f>
        <v/>
      </c>
      <c r="X126" s="249" t="str">
        <f>IF(B126="","",B126&amp;IF($C$4=EL!$E$5,"Full Time","Part Time"))</f>
        <v/>
      </c>
      <c r="Y126" s="122" t="str">
        <f>IFERROR(VLOOKUP(X126,EL!$C$2:$D$36,2,"False"),"")</f>
        <v/>
      </c>
    </row>
    <row r="127" spans="1:25" ht="21.75" customHeight="1">
      <c r="A127" s="118" t="str">
        <f t="shared" si="3"/>
        <v/>
      </c>
      <c r="B127" s="206"/>
      <c r="C127" s="199"/>
      <c r="D127" s="147"/>
      <c r="E127" s="199"/>
      <c r="F127" s="199"/>
      <c r="G127" s="120"/>
      <c r="H127" s="140"/>
      <c r="I127" s="141"/>
      <c r="J127" s="121"/>
      <c r="K127" s="141"/>
      <c r="L127" s="141"/>
      <c r="M127" s="119">
        <f>IF(AND(G127="",C127="",H127=""),SUM($M$15:$M126),IF(G127*H127=0,"",G127*H127))</f>
        <v>0</v>
      </c>
      <c r="N127" s="322"/>
      <c r="O127" s="323"/>
      <c r="P127" s="324"/>
      <c r="Q127" s="230"/>
      <c r="R127" s="209" t="str">
        <f>IFERROR(IF(AND($C127="",$D127="",$G127=""),"",VLOOKUP($I127,FOAPs!A$2:B$10000,2,FALSE)&amp;" &gt;"),"F")</f>
        <v/>
      </c>
      <c r="S127" s="292" t="str">
        <f>IFERROR(IF(AND($C127="",$G127=""),"",VLOOKUP($J127,FOAPs!C$2:D$10000,2,FALSE)&amp;" &gt;"),"O")</f>
        <v/>
      </c>
      <c r="T127" s="292"/>
      <c r="U127" s="209" t="str">
        <f>IFERROR(IF(AND($C127="",$G127=""),"",VLOOKUP($K127,FOAPs!E$2:F$10000,2,FALSE)&amp;" &gt;"),"A")</f>
        <v/>
      </c>
      <c r="V127" s="209" t="str">
        <f>IFERROR(IF(AND($C127="",$D127="",$G127=""),"",VLOOKUP($L127,FOAPs!G$2:H$10000,2,FALSE)),"P")</f>
        <v/>
      </c>
      <c r="W127" s="253" t="str">
        <f>IF(PAF!$B127="","",IF(PAF!$B127=EL!$Y$2,"SPE",IF(PAF!$B127=EL!$Z$2,"SPM",IF(PAF!$B127=EL!$AA$2,"SPLH",IF(PAF!$B127=EL!$K$2,"AT",IF(PAF!$B127=EL!$L$2,"WTO",IF(PAF!$B127=EL!$A$22,"ES",IF(PAF!$B127=EL!$A$4,"FWT",IF(PAF!$B127=EL!$O$2,"hon",IF(PAF!$B127=EL!$P$2,"Inv",IF(PAF!$B127=EL!$P$2,"Inv",IF(PAF!$B127=EL!$Q$2,"MT",IF(PAF!$B127=EL!R$2,"NT",IF(PAF!$B127=EL!$S$2,"OSR",IF(PAF!$B127=EL!$A$10,"PM",IF(PAF!$B127=EL!$U$2,"PW",IF(PAF!$B127=EL!$A$12,"re",IF(PAF!$B127=EL!$W$2,"OT",IF(PAF!$B127=EL!$X$2,"OTSeven","?")))))))))))))))))))</f>
        <v/>
      </c>
      <c r="X127" s="249" t="str">
        <f>IF(B127="","",B127&amp;IF($C$4=EL!$E$5,"Full Time","Part Time"))</f>
        <v/>
      </c>
      <c r="Y127" s="122" t="str">
        <f>IFERROR(VLOOKUP(X127,EL!$C$2:$D$36,2,"False"),"")</f>
        <v/>
      </c>
    </row>
    <row r="128" spans="1:25" ht="21.75" customHeight="1">
      <c r="A128" s="118" t="str">
        <f t="shared" si="3"/>
        <v/>
      </c>
      <c r="B128" s="206"/>
      <c r="C128" s="199"/>
      <c r="D128" s="147"/>
      <c r="E128" s="199"/>
      <c r="F128" s="199"/>
      <c r="G128" s="120"/>
      <c r="H128" s="140"/>
      <c r="I128" s="141"/>
      <c r="J128" s="121"/>
      <c r="K128" s="141"/>
      <c r="L128" s="141"/>
      <c r="M128" s="119">
        <f>IF(AND(G128="",C128="",H128=""),SUM($M$15:$M127),IF(G128*H128=0,"",G128*H128))</f>
        <v>0</v>
      </c>
      <c r="N128" s="319"/>
      <c r="O128" s="320"/>
      <c r="P128" s="321"/>
      <c r="Q128" s="230"/>
      <c r="R128" s="209" t="str">
        <f>IFERROR(IF(AND($C128="",$D128="",$G128=""),"",VLOOKUP($I128,FOAPs!A$2:B$10000,2,FALSE)&amp;" &gt;"),"F")</f>
        <v/>
      </c>
      <c r="S128" s="292" t="str">
        <f>IFERROR(IF(AND($C128="",$G128=""),"",VLOOKUP($J128,FOAPs!C$2:D$10000,2,FALSE)&amp;" &gt;"),"O")</f>
        <v/>
      </c>
      <c r="T128" s="292"/>
      <c r="U128" s="209" t="str">
        <f>IFERROR(IF(AND($C128="",$G128=""),"",VLOOKUP($K128,FOAPs!E$2:F$10000,2,FALSE)&amp;" &gt;"),"A")</f>
        <v/>
      </c>
      <c r="V128" s="209" t="str">
        <f>IFERROR(IF(AND($C128="",$D128="",$G128=""),"",VLOOKUP($L128,FOAPs!G$2:H$10000,2,FALSE)),"P")</f>
        <v/>
      </c>
      <c r="W128" s="253" t="str">
        <f>IF(PAF!$B128="","",IF(PAF!$B128=EL!$Y$2,"SPE",IF(PAF!$B128=EL!$Z$2,"SPM",IF(PAF!$B128=EL!$AA$2,"SPLH",IF(PAF!$B128=EL!$K$2,"AT",IF(PAF!$B128=EL!$L$2,"WTO",IF(PAF!$B128=EL!$A$22,"ES",IF(PAF!$B128=EL!$A$4,"FWT",IF(PAF!$B128=EL!$O$2,"hon",IF(PAF!$B128=EL!$P$2,"Inv",IF(PAF!$B128=EL!$P$2,"Inv",IF(PAF!$B128=EL!$Q$2,"MT",IF(PAF!$B128=EL!R$2,"NT",IF(PAF!$B128=EL!$S$2,"OSR",IF(PAF!$B128=EL!$A$10,"PM",IF(PAF!$B128=EL!$U$2,"PW",IF(PAF!$B128=EL!$A$12,"re",IF(PAF!$B128=EL!$W$2,"OT",IF(PAF!$B128=EL!$X$2,"OTSeven","?")))))))))))))))))))</f>
        <v/>
      </c>
      <c r="X128" s="249" t="str">
        <f>IF(B128="","",B128&amp;IF($C$4=EL!$E$5,"Full Time","Part Time"))</f>
        <v/>
      </c>
      <c r="Y128" s="122" t="str">
        <f>IFERROR(VLOOKUP(X128,EL!$C$2:$D$36,2,"False"),"")</f>
        <v/>
      </c>
    </row>
    <row r="129" spans="1:25" ht="21.75" customHeight="1">
      <c r="A129" s="118" t="str">
        <f t="shared" si="3"/>
        <v/>
      </c>
      <c r="B129" s="206"/>
      <c r="C129" s="199"/>
      <c r="D129" s="147"/>
      <c r="E129" s="199"/>
      <c r="F129" s="199"/>
      <c r="G129" s="120"/>
      <c r="H129" s="140"/>
      <c r="I129" s="141"/>
      <c r="J129" s="121"/>
      <c r="K129" s="141"/>
      <c r="L129" s="141"/>
      <c r="M129" s="119">
        <f>IF(AND(G129="",C129="",H129=""),SUM($M$15:$M128),IF(G129*H129=0,"",G129*H129))</f>
        <v>0</v>
      </c>
      <c r="N129" s="322"/>
      <c r="O129" s="323"/>
      <c r="P129" s="324"/>
      <c r="Q129" s="230"/>
      <c r="R129" s="209" t="str">
        <f>IFERROR(IF(AND($C129="",$D129="",$G129=""),"",VLOOKUP($I129,FOAPs!A$2:B$10000,2,FALSE)&amp;" &gt;"),"F")</f>
        <v/>
      </c>
      <c r="S129" s="292" t="str">
        <f>IFERROR(IF(AND($C129="",$G129=""),"",VLOOKUP($J129,FOAPs!C$2:D$10000,2,FALSE)&amp;" &gt;"),"O")</f>
        <v/>
      </c>
      <c r="T129" s="292"/>
      <c r="U129" s="209" t="str">
        <f>IFERROR(IF(AND($C129="",$G129=""),"",VLOOKUP($K129,FOAPs!E$2:F$10000,2,FALSE)&amp;" &gt;"),"A")</f>
        <v/>
      </c>
      <c r="V129" s="209" t="str">
        <f>IFERROR(IF(AND($C129="",$D129="",$G129=""),"",VLOOKUP($L129,FOAPs!G$2:H$10000,2,FALSE)),"P")</f>
        <v/>
      </c>
      <c r="W129" s="253" t="str">
        <f>IF(PAF!$B129="","",IF(PAF!$B129=EL!$Y$2,"SPE",IF(PAF!$B129=EL!$Z$2,"SPM",IF(PAF!$B129=EL!$AA$2,"SPLH",IF(PAF!$B129=EL!$K$2,"AT",IF(PAF!$B129=EL!$L$2,"WTO",IF(PAF!$B129=EL!$A$22,"ES",IF(PAF!$B129=EL!$A$4,"FWT",IF(PAF!$B129=EL!$O$2,"hon",IF(PAF!$B129=EL!$P$2,"Inv",IF(PAF!$B129=EL!$P$2,"Inv",IF(PAF!$B129=EL!$Q$2,"MT",IF(PAF!$B129=EL!R$2,"NT",IF(PAF!$B129=EL!$S$2,"OSR",IF(PAF!$B129=EL!$A$10,"PM",IF(PAF!$B129=EL!$U$2,"PW",IF(PAF!$B129=EL!$A$12,"re",IF(PAF!$B129=EL!$W$2,"OT",IF(PAF!$B129=EL!$X$2,"OTSeven","?")))))))))))))))))))</f>
        <v/>
      </c>
      <c r="X129" s="249" t="str">
        <f>IF(B129="","",B129&amp;IF($C$4=EL!$E$5,"Full Time","Part Time"))</f>
        <v/>
      </c>
      <c r="Y129" s="122" t="str">
        <f>IFERROR(VLOOKUP(X129,EL!$C$2:$D$36,2,"False"),"")</f>
        <v/>
      </c>
    </row>
    <row r="130" spans="1:25" ht="21.75" customHeight="1">
      <c r="A130" s="118" t="str">
        <f t="shared" si="3"/>
        <v/>
      </c>
      <c r="B130" s="206"/>
      <c r="C130" s="199"/>
      <c r="D130" s="147"/>
      <c r="E130" s="199"/>
      <c r="F130" s="199"/>
      <c r="G130" s="120"/>
      <c r="H130" s="140"/>
      <c r="I130" s="141"/>
      <c r="J130" s="121"/>
      <c r="K130" s="141"/>
      <c r="L130" s="141"/>
      <c r="M130" s="119">
        <f>IF(AND(G130="",C130="",H130=""),SUM($M$15:$M129),IF(G130*H130=0,"",G130*H130))</f>
        <v>0</v>
      </c>
      <c r="N130" s="319"/>
      <c r="O130" s="320"/>
      <c r="P130" s="321"/>
      <c r="Q130" s="230"/>
      <c r="R130" s="209" t="str">
        <f>IFERROR(IF(AND($C130="",$D130="",$G130=""),"",VLOOKUP($I130,FOAPs!A$2:B$10000,2,FALSE)&amp;" &gt;"),"F")</f>
        <v/>
      </c>
      <c r="S130" s="292" t="str">
        <f>IFERROR(IF(AND($C130="",$G130=""),"",VLOOKUP($J130,FOAPs!C$2:D$10000,2,FALSE)&amp;" &gt;"),"O")</f>
        <v/>
      </c>
      <c r="T130" s="292"/>
      <c r="U130" s="209" t="str">
        <f>IFERROR(IF(AND($C130="",$G130=""),"",VLOOKUP($K130,FOAPs!E$2:F$10000,2,FALSE)&amp;" &gt;"),"A")</f>
        <v/>
      </c>
      <c r="V130" s="209" t="str">
        <f>IFERROR(IF(AND($C130="",$D130="",$G130=""),"",VLOOKUP($L130,FOAPs!G$2:H$10000,2,FALSE)),"P")</f>
        <v/>
      </c>
      <c r="W130" s="253" t="str">
        <f>IF(PAF!$B130="","",IF(PAF!$B130=EL!$Y$2,"SPE",IF(PAF!$B130=EL!$Z$2,"SPM",IF(PAF!$B130=EL!$AA$2,"SPLH",IF(PAF!$B130=EL!$K$2,"AT",IF(PAF!$B130=EL!$L$2,"WTO",IF(PAF!$B130=EL!$A$22,"ES",IF(PAF!$B130=EL!$A$4,"FWT",IF(PAF!$B130=EL!$O$2,"hon",IF(PAF!$B130=EL!$P$2,"Inv",IF(PAF!$B130=EL!$P$2,"Inv",IF(PAF!$B130=EL!$Q$2,"MT",IF(PAF!$B130=EL!R$2,"NT",IF(PAF!$B130=EL!$S$2,"OSR",IF(PAF!$B130=EL!$A$10,"PM",IF(PAF!$B130=EL!$U$2,"PW",IF(PAF!$B130=EL!$A$12,"re",IF(PAF!$B130=EL!$W$2,"OT",IF(PAF!$B130=EL!$X$2,"OTSeven","?")))))))))))))))))))</f>
        <v/>
      </c>
      <c r="X130" s="249" t="str">
        <f>IF(B130="","",B130&amp;IF($C$4=EL!$E$5,"Full Time","Part Time"))</f>
        <v/>
      </c>
      <c r="Y130" s="122" t="str">
        <f>IFERROR(VLOOKUP(X130,EL!$C$2:$D$36,2,"False"),"")</f>
        <v/>
      </c>
    </row>
    <row r="131" spans="1:25" ht="21.75" customHeight="1">
      <c r="A131" s="118" t="str">
        <f t="shared" si="3"/>
        <v/>
      </c>
      <c r="B131" s="206"/>
      <c r="C131" s="199"/>
      <c r="D131" s="147"/>
      <c r="E131" s="199"/>
      <c r="F131" s="199"/>
      <c r="G131" s="120"/>
      <c r="H131" s="140"/>
      <c r="I131" s="141"/>
      <c r="J131" s="121"/>
      <c r="K131" s="141"/>
      <c r="L131" s="141"/>
      <c r="M131" s="119">
        <f>IF(AND(G131="",C131="",H131=""),SUM($M$15:$M130),IF(G131*H131=0,"",G131*H131))</f>
        <v>0</v>
      </c>
      <c r="N131" s="322"/>
      <c r="O131" s="323"/>
      <c r="P131" s="324"/>
      <c r="Q131" s="230"/>
      <c r="R131" s="209" t="str">
        <f>IFERROR(IF(AND($C131="",$D131="",$G131=""),"",VLOOKUP($I131,FOAPs!A$2:B$10000,2,FALSE)&amp;" &gt;"),"F")</f>
        <v/>
      </c>
      <c r="S131" s="292" t="str">
        <f>IFERROR(IF(AND($C131="",$G131=""),"",VLOOKUP($J131,FOAPs!C$2:D$10000,2,FALSE)&amp;" &gt;"),"O")</f>
        <v/>
      </c>
      <c r="T131" s="292"/>
      <c r="U131" s="209" t="str">
        <f>IFERROR(IF(AND($C131="",$G131=""),"",VLOOKUP($K131,FOAPs!E$2:F$10000,2,FALSE)&amp;" &gt;"),"A")</f>
        <v/>
      </c>
      <c r="V131" s="209" t="str">
        <f>IFERROR(IF(AND($C131="",$D131="",$G131=""),"",VLOOKUP($L131,FOAPs!G$2:H$10000,2,FALSE)),"P")</f>
        <v/>
      </c>
      <c r="W131" s="253" t="str">
        <f>IF(PAF!$B131="","",IF(PAF!$B131=EL!$Y$2,"SPE",IF(PAF!$B131=EL!$Z$2,"SPM",IF(PAF!$B131=EL!$AA$2,"SPLH",IF(PAF!$B131=EL!$K$2,"AT",IF(PAF!$B131=EL!$L$2,"WTO",IF(PAF!$B131=EL!$A$22,"ES",IF(PAF!$B131=EL!$A$4,"FWT",IF(PAF!$B131=EL!$O$2,"hon",IF(PAF!$B131=EL!$P$2,"Inv",IF(PAF!$B131=EL!$P$2,"Inv",IF(PAF!$B131=EL!$Q$2,"MT",IF(PAF!$B131=EL!R$2,"NT",IF(PAF!$B131=EL!$S$2,"OSR",IF(PAF!$B131=EL!$A$10,"PM",IF(PAF!$B131=EL!$U$2,"PW",IF(PAF!$B131=EL!$A$12,"re",IF(PAF!$B131=EL!$W$2,"OT",IF(PAF!$B131=EL!$X$2,"OTSeven","?")))))))))))))))))))</f>
        <v/>
      </c>
      <c r="X131" s="249" t="str">
        <f>IF(B131="","",B131&amp;IF($C$4=EL!$E$5,"Full Time","Part Time"))</f>
        <v/>
      </c>
      <c r="Y131" s="122" t="str">
        <f>IFERROR(VLOOKUP(X131,EL!$C$2:$D$36,2,"False"),"")</f>
        <v/>
      </c>
    </row>
    <row r="132" spans="1:25" ht="21.75" customHeight="1">
      <c r="A132" s="118" t="str">
        <f t="shared" si="3"/>
        <v/>
      </c>
      <c r="B132" s="206"/>
      <c r="C132" s="199"/>
      <c r="D132" s="147"/>
      <c r="E132" s="199"/>
      <c r="F132" s="199"/>
      <c r="G132" s="120"/>
      <c r="H132" s="140"/>
      <c r="I132" s="141"/>
      <c r="J132" s="121"/>
      <c r="K132" s="141"/>
      <c r="L132" s="141"/>
      <c r="M132" s="119">
        <f>IF(AND(G132="",C132="",H132=""),SUM($M$15:$M131),IF(G132*H132=0,"",G132*H132))</f>
        <v>0</v>
      </c>
      <c r="N132" s="319"/>
      <c r="O132" s="320"/>
      <c r="P132" s="321"/>
      <c r="Q132" s="230"/>
      <c r="R132" s="209" t="str">
        <f>IFERROR(IF(AND($C132="",$D132="",$G132=""),"",VLOOKUP($I132,FOAPs!A$2:B$10000,2,FALSE)&amp;" &gt;"),"F")</f>
        <v/>
      </c>
      <c r="S132" s="292" t="str">
        <f>IFERROR(IF(AND($C132="",$G132=""),"",VLOOKUP($J132,FOAPs!C$2:D$10000,2,FALSE)&amp;" &gt;"),"O")</f>
        <v/>
      </c>
      <c r="T132" s="292"/>
      <c r="U132" s="209" t="str">
        <f>IFERROR(IF(AND($C132="",$G132=""),"",VLOOKUP($K132,FOAPs!E$2:F$10000,2,FALSE)&amp;" &gt;"),"A")</f>
        <v/>
      </c>
      <c r="V132" s="209" t="str">
        <f>IFERROR(IF(AND($C132="",$D132="",$G132=""),"",VLOOKUP($L132,FOAPs!G$2:H$10000,2,FALSE)),"P")</f>
        <v/>
      </c>
      <c r="W132" s="253" t="str">
        <f>IF(PAF!$B132="","",IF(PAF!$B132=EL!$Y$2,"SPE",IF(PAF!$B132=EL!$Z$2,"SPM",IF(PAF!$B132=EL!$AA$2,"SPLH",IF(PAF!$B132=EL!$K$2,"AT",IF(PAF!$B132=EL!$L$2,"WTO",IF(PAF!$B132=EL!$A$22,"ES",IF(PAF!$B132=EL!$A$4,"FWT",IF(PAF!$B132=EL!$O$2,"hon",IF(PAF!$B132=EL!$P$2,"Inv",IF(PAF!$B132=EL!$P$2,"Inv",IF(PAF!$B132=EL!$Q$2,"MT",IF(PAF!$B132=EL!R$2,"NT",IF(PAF!$B132=EL!$S$2,"OSR",IF(PAF!$B132=EL!$A$10,"PM",IF(PAF!$B132=EL!$U$2,"PW",IF(PAF!$B132=EL!$A$12,"re",IF(PAF!$B132=EL!$W$2,"OT",IF(PAF!$B132=EL!$X$2,"OTSeven","?")))))))))))))))))))</f>
        <v/>
      </c>
      <c r="X132" s="249" t="str">
        <f>IF(B132="","",B132&amp;IF($C$4=EL!$E$5,"Full Time","Part Time"))</f>
        <v/>
      </c>
      <c r="Y132" s="122" t="str">
        <f>IFERROR(VLOOKUP(X132,EL!$C$2:$D$36,2,"False"),"")</f>
        <v/>
      </c>
    </row>
    <row r="133" spans="1:25" ht="21.75" customHeight="1">
      <c r="A133" s="118" t="str">
        <f t="shared" si="3"/>
        <v/>
      </c>
      <c r="B133" s="206"/>
      <c r="C133" s="199"/>
      <c r="D133" s="147"/>
      <c r="E133" s="199"/>
      <c r="F133" s="199"/>
      <c r="G133" s="120"/>
      <c r="H133" s="140"/>
      <c r="I133" s="141"/>
      <c r="J133" s="121"/>
      <c r="K133" s="141"/>
      <c r="L133" s="141"/>
      <c r="M133" s="119">
        <f>IF(AND(G133="",C133="",H133=""),SUM($M$15:$M132),IF(G133*H133=0,"",G133*H133))</f>
        <v>0</v>
      </c>
      <c r="N133" s="322"/>
      <c r="O133" s="323"/>
      <c r="P133" s="324"/>
      <c r="Q133" s="230"/>
      <c r="R133" s="209" t="str">
        <f>IFERROR(IF(AND($C133="",$D133="",$G133=""),"",VLOOKUP($I133,FOAPs!A$2:B$10000,2,FALSE)&amp;" &gt;"),"F")</f>
        <v/>
      </c>
      <c r="S133" s="292" t="str">
        <f>IFERROR(IF(AND($C133="",$G133=""),"",VLOOKUP($J133,FOAPs!C$2:D$10000,2,FALSE)&amp;" &gt;"),"O")</f>
        <v/>
      </c>
      <c r="T133" s="292"/>
      <c r="U133" s="209" t="str">
        <f>IFERROR(IF(AND($C133="",$G133=""),"",VLOOKUP($K133,FOAPs!E$2:F$10000,2,FALSE)&amp;" &gt;"),"A")</f>
        <v/>
      </c>
      <c r="V133" s="209" t="str">
        <f>IFERROR(IF(AND($C133="",$D133="",$G133=""),"",VLOOKUP($L133,FOAPs!G$2:H$10000,2,FALSE)),"P")</f>
        <v/>
      </c>
      <c r="W133" s="253" t="str">
        <f>IF(PAF!$B133="","",IF(PAF!$B133=EL!$Y$2,"SPE",IF(PAF!$B133=EL!$Z$2,"SPM",IF(PAF!$B133=EL!$AA$2,"SPLH",IF(PAF!$B133=EL!$K$2,"AT",IF(PAF!$B133=EL!$L$2,"WTO",IF(PAF!$B133=EL!$A$22,"ES",IF(PAF!$B133=EL!$A$4,"FWT",IF(PAF!$B133=EL!$O$2,"hon",IF(PAF!$B133=EL!$P$2,"Inv",IF(PAF!$B133=EL!$P$2,"Inv",IF(PAF!$B133=EL!$Q$2,"MT",IF(PAF!$B133=EL!R$2,"NT",IF(PAF!$B133=EL!$S$2,"OSR",IF(PAF!$B133=EL!$A$10,"PM",IF(PAF!$B133=EL!$U$2,"PW",IF(PAF!$B133=EL!$A$12,"re",IF(PAF!$B133=EL!$W$2,"OT",IF(PAF!$B133=EL!$X$2,"OTSeven","?")))))))))))))))))))</f>
        <v/>
      </c>
      <c r="X133" s="249" t="str">
        <f>IF(B133="","",B133&amp;IF($C$4=EL!$E$5,"Full Time","Part Time"))</f>
        <v/>
      </c>
      <c r="Y133" s="122" t="str">
        <f>IFERROR(VLOOKUP(X133,EL!$C$2:$D$36,2,"False"),"")</f>
        <v/>
      </c>
    </row>
    <row r="134" spans="1:25" ht="21.75" customHeight="1">
      <c r="A134" s="118" t="str">
        <f t="shared" si="3"/>
        <v/>
      </c>
      <c r="B134" s="206"/>
      <c r="C134" s="199"/>
      <c r="D134" s="147"/>
      <c r="E134" s="199"/>
      <c r="F134" s="199"/>
      <c r="G134" s="120"/>
      <c r="H134" s="140"/>
      <c r="I134" s="141"/>
      <c r="J134" s="121"/>
      <c r="K134" s="141"/>
      <c r="L134" s="141"/>
      <c r="M134" s="119">
        <f>IF(AND(G134="",C134="",H134=""),SUM($M$15:$M133),IF(G134*H134=0,"",G134*H134))</f>
        <v>0</v>
      </c>
      <c r="N134" s="319"/>
      <c r="O134" s="320"/>
      <c r="P134" s="321"/>
      <c r="Q134" s="230"/>
      <c r="R134" s="209" t="str">
        <f>IFERROR(IF(AND($C134="",$D134="",$G134=""),"",VLOOKUP($I134,FOAPs!A$2:B$10000,2,FALSE)&amp;" &gt;"),"F")</f>
        <v/>
      </c>
      <c r="S134" s="292" t="str">
        <f>IFERROR(IF(AND($C134="",$G134=""),"",VLOOKUP($J134,FOAPs!C$2:D$10000,2,FALSE)&amp;" &gt;"),"O")</f>
        <v/>
      </c>
      <c r="T134" s="292"/>
      <c r="U134" s="209" t="str">
        <f>IFERROR(IF(AND($C134="",$G134=""),"",VLOOKUP($K134,FOAPs!E$2:F$10000,2,FALSE)&amp;" &gt;"),"A")</f>
        <v/>
      </c>
      <c r="V134" s="209" t="str">
        <f>IFERROR(IF(AND($C134="",$D134="",$G134=""),"",VLOOKUP($L134,FOAPs!G$2:H$10000,2,FALSE)),"P")</f>
        <v/>
      </c>
      <c r="W134" s="253" t="str">
        <f>IF(PAF!$B134="","",IF(PAF!$B134=EL!$Y$2,"SPE",IF(PAF!$B134=EL!$Z$2,"SPM",IF(PAF!$B134=EL!$AA$2,"SPLH",IF(PAF!$B134=EL!$K$2,"AT",IF(PAF!$B134=EL!$L$2,"WTO",IF(PAF!$B134=EL!$A$22,"ES",IF(PAF!$B134=EL!$A$4,"FWT",IF(PAF!$B134=EL!$O$2,"hon",IF(PAF!$B134=EL!$P$2,"Inv",IF(PAF!$B134=EL!$P$2,"Inv",IF(PAF!$B134=EL!$Q$2,"MT",IF(PAF!$B134=EL!R$2,"NT",IF(PAF!$B134=EL!$S$2,"OSR",IF(PAF!$B134=EL!$A$10,"PM",IF(PAF!$B134=EL!$U$2,"PW",IF(PAF!$B134=EL!$A$12,"re",IF(PAF!$B134=EL!$W$2,"OT",IF(PAF!$B134=EL!$X$2,"OTSeven","?")))))))))))))))))))</f>
        <v/>
      </c>
      <c r="X134" s="249" t="str">
        <f>IF(B134="","",B134&amp;IF($C$4=EL!$E$5,"Full Time","Part Time"))</f>
        <v/>
      </c>
      <c r="Y134" s="122" t="str">
        <f>IFERROR(VLOOKUP(X134,EL!$C$2:$D$36,2,"False"),"")</f>
        <v/>
      </c>
    </row>
    <row r="135" spans="1:25" ht="21.75" customHeight="1">
      <c r="A135" s="118" t="str">
        <f t="shared" si="3"/>
        <v/>
      </c>
      <c r="B135" s="206"/>
      <c r="C135" s="199"/>
      <c r="D135" s="147"/>
      <c r="E135" s="199"/>
      <c r="F135" s="199"/>
      <c r="G135" s="120"/>
      <c r="H135" s="140"/>
      <c r="I135" s="141"/>
      <c r="J135" s="121"/>
      <c r="K135" s="141"/>
      <c r="L135" s="141"/>
      <c r="M135" s="119">
        <f>IF(AND(G135="",C135="",H135=""),SUM($M$15:$M134),IF(G135*H135=0,"",G135*H135))</f>
        <v>0</v>
      </c>
      <c r="N135" s="322"/>
      <c r="O135" s="323"/>
      <c r="P135" s="324"/>
      <c r="Q135" s="230"/>
      <c r="R135" s="209" t="str">
        <f>IFERROR(IF(AND($C135="",$D135="",$G135=""),"",VLOOKUP($I135,FOAPs!A$2:B$10000,2,FALSE)&amp;" &gt;"),"F")</f>
        <v/>
      </c>
      <c r="S135" s="292" t="str">
        <f>IFERROR(IF(AND($C135="",$G135=""),"",VLOOKUP($J135,FOAPs!C$2:D$10000,2,FALSE)&amp;" &gt;"),"O")</f>
        <v/>
      </c>
      <c r="T135" s="292"/>
      <c r="U135" s="209" t="str">
        <f>IFERROR(IF(AND($C135="",$G135=""),"",VLOOKUP($K135,FOAPs!E$2:F$10000,2,FALSE)&amp;" &gt;"),"A")</f>
        <v/>
      </c>
      <c r="V135" s="209" t="str">
        <f>IFERROR(IF(AND($C135="",$D135="",$G135=""),"",VLOOKUP($L135,FOAPs!G$2:H$10000,2,FALSE)),"P")</f>
        <v/>
      </c>
      <c r="W135" s="253" t="str">
        <f>IF(PAF!$B135="","",IF(PAF!$B135=EL!$Y$2,"SPE",IF(PAF!$B135=EL!$Z$2,"SPM",IF(PAF!$B135=EL!$AA$2,"SPLH",IF(PAF!$B135=EL!$K$2,"AT",IF(PAF!$B135=EL!$L$2,"WTO",IF(PAF!$B135=EL!$A$22,"ES",IF(PAF!$B135=EL!$A$4,"FWT",IF(PAF!$B135=EL!$O$2,"hon",IF(PAF!$B135=EL!$P$2,"Inv",IF(PAF!$B135=EL!$P$2,"Inv",IF(PAF!$B135=EL!$Q$2,"MT",IF(PAF!$B135=EL!R$2,"NT",IF(PAF!$B135=EL!$S$2,"OSR",IF(PAF!$B135=EL!$A$10,"PM",IF(PAF!$B135=EL!$U$2,"PW",IF(PAF!$B135=EL!$A$12,"re",IF(PAF!$B135=EL!$W$2,"OT",IF(PAF!$B135=EL!$X$2,"OTSeven","?")))))))))))))))))))</f>
        <v/>
      </c>
      <c r="X135" s="249" t="str">
        <f>IF(B135="","",B135&amp;IF($C$4=EL!$E$5,"Full Time","Part Time"))</f>
        <v/>
      </c>
      <c r="Y135" s="122" t="str">
        <f>IFERROR(VLOOKUP(X135,EL!$C$2:$D$36,2,"False"),"")</f>
        <v/>
      </c>
    </row>
    <row r="136" spans="1:25" ht="21.75" customHeight="1">
      <c r="A136" s="118" t="str">
        <f t="shared" si="3"/>
        <v/>
      </c>
      <c r="B136" s="206"/>
      <c r="C136" s="199"/>
      <c r="D136" s="147"/>
      <c r="E136" s="199"/>
      <c r="F136" s="199"/>
      <c r="G136" s="120"/>
      <c r="H136" s="140"/>
      <c r="I136" s="141"/>
      <c r="J136" s="121"/>
      <c r="K136" s="141"/>
      <c r="L136" s="141"/>
      <c r="M136" s="119">
        <f>IF(AND(G136="",C136="",H136=""),SUM($M$15:$M135),IF(G136*H136=0,"",G136*H136))</f>
        <v>0</v>
      </c>
      <c r="N136" s="319"/>
      <c r="O136" s="320"/>
      <c r="P136" s="321"/>
      <c r="Q136" s="230"/>
      <c r="R136" s="209" t="str">
        <f>IFERROR(IF(AND($C136="",$D136="",$G136=""),"",VLOOKUP($I136,FOAPs!A$2:B$10000,2,FALSE)&amp;" &gt;"),"F")</f>
        <v/>
      </c>
      <c r="S136" s="292" t="str">
        <f>IFERROR(IF(AND($C136="",$G136=""),"",VLOOKUP($J136,FOAPs!C$2:D$10000,2,FALSE)&amp;" &gt;"),"O")</f>
        <v/>
      </c>
      <c r="T136" s="292"/>
      <c r="U136" s="209" t="str">
        <f>IFERROR(IF(AND($C136="",$G136=""),"",VLOOKUP($K136,FOAPs!E$2:F$10000,2,FALSE)&amp;" &gt;"),"A")</f>
        <v/>
      </c>
      <c r="V136" s="209" t="str">
        <f>IFERROR(IF(AND($C136="",$D136="",$G136=""),"",VLOOKUP($L136,FOAPs!G$2:H$10000,2,FALSE)),"P")</f>
        <v/>
      </c>
      <c r="W136" s="253" t="str">
        <f>IF(PAF!$B136="","",IF(PAF!$B136=EL!$Y$2,"SPE",IF(PAF!$B136=EL!$Z$2,"SPM",IF(PAF!$B136=EL!$AA$2,"SPLH",IF(PAF!$B136=EL!$K$2,"AT",IF(PAF!$B136=EL!$L$2,"WTO",IF(PAF!$B136=EL!$A$22,"ES",IF(PAF!$B136=EL!$A$4,"FWT",IF(PAF!$B136=EL!$O$2,"hon",IF(PAF!$B136=EL!$P$2,"Inv",IF(PAF!$B136=EL!$P$2,"Inv",IF(PAF!$B136=EL!$Q$2,"MT",IF(PAF!$B136=EL!R$2,"NT",IF(PAF!$B136=EL!$S$2,"OSR",IF(PAF!$B136=EL!$A$10,"PM",IF(PAF!$B136=EL!$U$2,"PW",IF(PAF!$B136=EL!$A$12,"re",IF(PAF!$B136=EL!$W$2,"OT",IF(PAF!$B136=EL!$X$2,"OTSeven","?")))))))))))))))))))</f>
        <v/>
      </c>
      <c r="X136" s="249" t="str">
        <f>IF(B136="","",B136&amp;IF($C$4=EL!$E$5,"Full Time","Part Time"))</f>
        <v/>
      </c>
      <c r="Y136" s="122" t="str">
        <f>IFERROR(VLOOKUP(X136,EL!$C$2:$D$36,2,"False"),"")</f>
        <v/>
      </c>
    </row>
    <row r="137" spans="1:25" ht="21.75" customHeight="1">
      <c r="A137" s="118" t="str">
        <f t="shared" si="3"/>
        <v/>
      </c>
      <c r="B137" s="206"/>
      <c r="C137" s="199"/>
      <c r="D137" s="147"/>
      <c r="E137" s="199"/>
      <c r="F137" s="199"/>
      <c r="G137" s="120"/>
      <c r="H137" s="140"/>
      <c r="I137" s="141"/>
      <c r="J137" s="121"/>
      <c r="K137" s="141"/>
      <c r="L137" s="141"/>
      <c r="M137" s="119">
        <f>IF(AND(G137="",C137="",H137=""),SUM($M$15:$M136),IF(G137*H137=0,"",G137*H137))</f>
        <v>0</v>
      </c>
      <c r="N137" s="322"/>
      <c r="O137" s="323"/>
      <c r="P137" s="324"/>
      <c r="Q137" s="230"/>
      <c r="R137" s="209" t="str">
        <f>IFERROR(IF(AND($C137="",$D137="",$G137=""),"",VLOOKUP($I137,FOAPs!A$2:B$10000,2,FALSE)&amp;" &gt;"),"F")</f>
        <v/>
      </c>
      <c r="S137" s="292" t="str">
        <f>IFERROR(IF(AND($C137="",$G137=""),"",VLOOKUP($J137,FOAPs!C$2:D$10000,2,FALSE)&amp;" &gt;"),"O")</f>
        <v/>
      </c>
      <c r="T137" s="292"/>
      <c r="U137" s="209" t="str">
        <f>IFERROR(IF(AND($C137="",$G137=""),"",VLOOKUP($K137,FOAPs!E$2:F$10000,2,FALSE)&amp;" &gt;"),"A")</f>
        <v/>
      </c>
      <c r="V137" s="209" t="str">
        <f>IFERROR(IF(AND($C137="",$D137="",$G137=""),"",VLOOKUP($L137,FOAPs!G$2:H$10000,2,FALSE)),"P")</f>
        <v/>
      </c>
      <c r="W137" s="253" t="str">
        <f>IF(PAF!$B137="","",IF(PAF!$B137=EL!$Y$2,"SPE",IF(PAF!$B137=EL!$Z$2,"SPM",IF(PAF!$B137=EL!$AA$2,"SPLH",IF(PAF!$B137=EL!$K$2,"AT",IF(PAF!$B137=EL!$L$2,"WTO",IF(PAF!$B137=EL!$A$22,"ES",IF(PAF!$B137=EL!$A$4,"FWT",IF(PAF!$B137=EL!$O$2,"hon",IF(PAF!$B137=EL!$P$2,"Inv",IF(PAF!$B137=EL!$P$2,"Inv",IF(PAF!$B137=EL!$Q$2,"MT",IF(PAF!$B137=EL!R$2,"NT",IF(PAF!$B137=EL!$S$2,"OSR",IF(PAF!$B137=EL!$A$10,"PM",IF(PAF!$B137=EL!$U$2,"PW",IF(PAF!$B137=EL!$A$12,"re",IF(PAF!$B137=EL!$W$2,"OT",IF(PAF!$B137=EL!$X$2,"OTSeven","?")))))))))))))))))))</f>
        <v/>
      </c>
      <c r="X137" s="249" t="str">
        <f>IF(B137="","",B137&amp;IF($C$4=EL!$E$5,"Full Time","Part Time"))</f>
        <v/>
      </c>
      <c r="Y137" s="122" t="str">
        <f>IFERROR(VLOOKUP(X137,EL!$C$2:$D$36,2,"False"),"")</f>
        <v/>
      </c>
    </row>
    <row r="138" spans="1:25" ht="21.75" customHeight="1">
      <c r="A138" s="118" t="str">
        <f t="shared" si="3"/>
        <v/>
      </c>
      <c r="B138" s="206"/>
      <c r="C138" s="199"/>
      <c r="D138" s="147"/>
      <c r="E138" s="199"/>
      <c r="F138" s="199"/>
      <c r="G138" s="120"/>
      <c r="H138" s="140"/>
      <c r="I138" s="141"/>
      <c r="J138" s="121"/>
      <c r="K138" s="141"/>
      <c r="L138" s="141"/>
      <c r="M138" s="119">
        <f>IF(AND(G138="",C138="",H138=""),SUM($M$15:$M137),IF(G138*H138=0,"",G138*H138))</f>
        <v>0</v>
      </c>
      <c r="N138" s="319"/>
      <c r="O138" s="320"/>
      <c r="P138" s="321"/>
      <c r="Q138" s="230"/>
      <c r="R138" s="209" t="str">
        <f>IFERROR(IF(AND($C138="",$D138="",$G138=""),"",VLOOKUP($I138,FOAPs!A$2:B$10000,2,FALSE)&amp;" &gt;"),"F")</f>
        <v/>
      </c>
      <c r="S138" s="292" t="str">
        <f>IFERROR(IF(AND($C138="",$G138=""),"",VLOOKUP($J138,FOAPs!C$2:D$10000,2,FALSE)&amp;" &gt;"),"O")</f>
        <v/>
      </c>
      <c r="T138" s="292"/>
      <c r="U138" s="209" t="str">
        <f>IFERROR(IF(AND($C138="",$G138=""),"",VLOOKUP($K138,FOAPs!E$2:F$10000,2,FALSE)&amp;" &gt;"),"A")</f>
        <v/>
      </c>
      <c r="V138" s="209" t="str">
        <f>IFERROR(IF(AND($C138="",$D138="",$G138=""),"",VLOOKUP($L138,FOAPs!G$2:H$10000,2,FALSE)),"P")</f>
        <v/>
      </c>
      <c r="W138" s="253" t="str">
        <f>IF(PAF!$B138="","",IF(PAF!$B138=EL!$Y$2,"SPE",IF(PAF!$B138=EL!$Z$2,"SPM",IF(PAF!$B138=EL!$AA$2,"SPLH",IF(PAF!$B138=EL!$K$2,"AT",IF(PAF!$B138=EL!$L$2,"WTO",IF(PAF!$B138=EL!$A$22,"ES",IF(PAF!$B138=EL!$A$4,"FWT",IF(PAF!$B138=EL!$O$2,"hon",IF(PAF!$B138=EL!$P$2,"Inv",IF(PAF!$B138=EL!$P$2,"Inv",IF(PAF!$B138=EL!$Q$2,"MT",IF(PAF!$B138=EL!R$2,"NT",IF(PAF!$B138=EL!$S$2,"OSR",IF(PAF!$B138=EL!$A$10,"PM",IF(PAF!$B138=EL!$U$2,"PW",IF(PAF!$B138=EL!$A$12,"re",IF(PAF!$B138=EL!$W$2,"OT",IF(PAF!$B138=EL!$X$2,"OTSeven","?")))))))))))))))))))</f>
        <v/>
      </c>
      <c r="X138" s="249" t="str">
        <f>IF(B138="","",B138&amp;IF($C$4=EL!$E$5,"Full Time","Part Time"))</f>
        <v/>
      </c>
      <c r="Y138" s="122" t="str">
        <f>IFERROR(VLOOKUP(X138,EL!$C$2:$D$36,2,"False"),"")</f>
        <v/>
      </c>
    </row>
    <row r="139" spans="1:25" ht="21.75" customHeight="1">
      <c r="A139" s="118" t="str">
        <f t="shared" si="3"/>
        <v/>
      </c>
      <c r="B139" s="206"/>
      <c r="C139" s="199"/>
      <c r="D139" s="147"/>
      <c r="E139" s="199"/>
      <c r="F139" s="199"/>
      <c r="G139" s="120"/>
      <c r="H139" s="140"/>
      <c r="I139" s="141"/>
      <c r="J139" s="121"/>
      <c r="K139" s="141"/>
      <c r="L139" s="141"/>
      <c r="M139" s="119">
        <f>IF(AND(G139="",C139="",H139=""),SUM($M$15:$M138),IF(G139*H139=0,"",G139*H139))</f>
        <v>0</v>
      </c>
      <c r="N139" s="322"/>
      <c r="O139" s="323"/>
      <c r="P139" s="324"/>
      <c r="Q139" s="230"/>
      <c r="R139" s="209" t="str">
        <f>IFERROR(IF(AND($C139="",$D139="",$G139=""),"",VLOOKUP($I139,FOAPs!A$2:B$10000,2,FALSE)&amp;" &gt;"),"F")</f>
        <v/>
      </c>
      <c r="S139" s="292" t="str">
        <f>IFERROR(IF(AND($C139="",$G139=""),"",VLOOKUP($J139,FOAPs!C$2:D$10000,2,FALSE)&amp;" &gt;"),"O")</f>
        <v/>
      </c>
      <c r="T139" s="292"/>
      <c r="U139" s="209" t="str">
        <f>IFERROR(IF(AND($C139="",$G139=""),"",VLOOKUP($K139,FOAPs!E$2:F$10000,2,FALSE)&amp;" &gt;"),"A")</f>
        <v/>
      </c>
      <c r="V139" s="209" t="str">
        <f>IFERROR(IF(AND($C139="",$D139="",$G139=""),"",VLOOKUP($L139,FOAPs!G$2:H$10000,2,FALSE)),"P")</f>
        <v/>
      </c>
      <c r="W139" s="253" t="str">
        <f>IF(PAF!$B139="","",IF(PAF!$B139=EL!$Y$2,"SPE",IF(PAF!$B139=EL!$Z$2,"SPM",IF(PAF!$B139=EL!$AA$2,"SPLH",IF(PAF!$B139=EL!$K$2,"AT",IF(PAF!$B139=EL!$L$2,"WTO",IF(PAF!$B139=EL!$A$22,"ES",IF(PAF!$B139=EL!$A$4,"FWT",IF(PAF!$B139=EL!$O$2,"hon",IF(PAF!$B139=EL!$P$2,"Inv",IF(PAF!$B139=EL!$P$2,"Inv",IF(PAF!$B139=EL!$Q$2,"MT",IF(PAF!$B139=EL!R$2,"NT",IF(PAF!$B139=EL!$S$2,"OSR",IF(PAF!$B139=EL!$A$10,"PM",IF(PAF!$B139=EL!$U$2,"PW",IF(PAF!$B139=EL!$A$12,"re",IF(PAF!$B139=EL!$W$2,"OT",IF(PAF!$B139=EL!$X$2,"OTSeven","?")))))))))))))))))))</f>
        <v/>
      </c>
      <c r="X139" s="249" t="str">
        <f>IF(B139="","",B139&amp;IF($C$4=EL!$E$5,"Full Time","Part Time"))</f>
        <v/>
      </c>
      <c r="Y139" s="122" t="str">
        <f>IFERROR(VLOOKUP(X139,EL!$C$2:$D$36,2,"False"),"")</f>
        <v/>
      </c>
    </row>
    <row r="140" spans="1:25" ht="21.75" customHeight="1">
      <c r="A140" s="118" t="str">
        <f t="shared" si="3"/>
        <v/>
      </c>
      <c r="B140" s="206"/>
      <c r="C140" s="199"/>
      <c r="D140" s="147"/>
      <c r="E140" s="199"/>
      <c r="F140" s="199"/>
      <c r="G140" s="120"/>
      <c r="H140" s="140"/>
      <c r="I140" s="141"/>
      <c r="J140" s="121"/>
      <c r="K140" s="141"/>
      <c r="L140" s="141"/>
      <c r="M140" s="119">
        <f>IF(AND(G140="",C140="",H140=""),SUM($M$15:$M139),IF(G140*H140=0,"",G140*H140))</f>
        <v>0</v>
      </c>
      <c r="N140" s="319"/>
      <c r="O140" s="320"/>
      <c r="P140" s="321"/>
      <c r="Q140" s="230"/>
      <c r="R140" s="209" t="str">
        <f>IFERROR(IF(AND($C140="",$D140="",$G140=""),"",VLOOKUP($I140,FOAPs!A$2:B$10000,2,FALSE)&amp;" &gt;"),"F")</f>
        <v/>
      </c>
      <c r="S140" s="292" t="str">
        <f>IFERROR(IF(AND($C140="",$G140=""),"",VLOOKUP($J140,FOAPs!C$2:D$10000,2,FALSE)&amp;" &gt;"),"O")</f>
        <v/>
      </c>
      <c r="T140" s="292"/>
      <c r="U140" s="209" t="str">
        <f>IFERROR(IF(AND($C140="",$G140=""),"",VLOOKUP($K140,FOAPs!E$2:F$10000,2,FALSE)&amp;" &gt;"),"A")</f>
        <v/>
      </c>
      <c r="V140" s="209" t="str">
        <f>IFERROR(IF(AND($C140="",$D140="",$G140=""),"",VLOOKUP($L140,FOAPs!G$2:H$10000,2,FALSE)),"P")</f>
        <v/>
      </c>
      <c r="W140" s="253" t="str">
        <f>IF(PAF!$B140="","",IF(PAF!$B140=EL!$Y$2,"SPE",IF(PAF!$B140=EL!$Z$2,"SPM",IF(PAF!$B140=EL!$AA$2,"SPLH",IF(PAF!$B140=EL!$K$2,"AT",IF(PAF!$B140=EL!$L$2,"WTO",IF(PAF!$B140=EL!$A$22,"ES",IF(PAF!$B140=EL!$A$4,"FWT",IF(PAF!$B140=EL!$O$2,"hon",IF(PAF!$B140=EL!$P$2,"Inv",IF(PAF!$B140=EL!$P$2,"Inv",IF(PAF!$B140=EL!$Q$2,"MT",IF(PAF!$B140=EL!R$2,"NT",IF(PAF!$B140=EL!$S$2,"OSR",IF(PAF!$B140=EL!$A$10,"PM",IF(PAF!$B140=EL!$U$2,"PW",IF(PAF!$B140=EL!$A$12,"re",IF(PAF!$B140=EL!$W$2,"OT",IF(PAF!$B140=EL!$X$2,"OTSeven","?")))))))))))))))))))</f>
        <v/>
      </c>
      <c r="X140" s="249" t="str">
        <f>IF(B140="","",B140&amp;IF($C$4=EL!$E$5,"Full Time","Part Time"))</f>
        <v/>
      </c>
      <c r="Y140" s="122" t="str">
        <f>IFERROR(VLOOKUP(X140,EL!$C$2:$D$36,2,"False"),"")</f>
        <v/>
      </c>
    </row>
    <row r="141" spans="1:25" ht="21.75" customHeight="1">
      <c r="A141" s="118" t="str">
        <f t="shared" si="3"/>
        <v/>
      </c>
      <c r="B141" s="206"/>
      <c r="C141" s="199"/>
      <c r="D141" s="147"/>
      <c r="E141" s="199"/>
      <c r="F141" s="199"/>
      <c r="G141" s="120"/>
      <c r="H141" s="140"/>
      <c r="I141" s="141"/>
      <c r="J141" s="121"/>
      <c r="K141" s="141"/>
      <c r="L141" s="141"/>
      <c r="M141" s="119">
        <f>IF(AND(G141="",C141="",H141=""),SUM($M$15:$M140),IF(G141*H141=0,"",G141*H141))</f>
        <v>0</v>
      </c>
      <c r="N141" s="322"/>
      <c r="O141" s="323"/>
      <c r="P141" s="324"/>
      <c r="Q141" s="230"/>
      <c r="R141" s="209" t="str">
        <f>IFERROR(IF(AND($C141="",$D141="",$G141=""),"",VLOOKUP($I141,FOAPs!A$2:B$10000,2,FALSE)&amp;" &gt;"),"F")</f>
        <v/>
      </c>
      <c r="S141" s="292" t="str">
        <f>IFERROR(IF(AND($C141="",$G141=""),"",VLOOKUP($J141,FOAPs!C$2:D$10000,2,FALSE)&amp;" &gt;"),"O")</f>
        <v/>
      </c>
      <c r="T141" s="292"/>
      <c r="U141" s="209" t="str">
        <f>IFERROR(IF(AND($C141="",$G141=""),"",VLOOKUP($K141,FOAPs!E$2:F$10000,2,FALSE)&amp;" &gt;"),"A")</f>
        <v/>
      </c>
      <c r="V141" s="209" t="str">
        <f>IFERROR(IF(AND($C141="",$D141="",$G141=""),"",VLOOKUP($L141,FOAPs!G$2:H$10000,2,FALSE)),"P")</f>
        <v/>
      </c>
      <c r="W141" s="253" t="str">
        <f>IF(PAF!$B141="","",IF(PAF!$B141=EL!$Y$2,"SPE",IF(PAF!$B141=EL!$Z$2,"SPM",IF(PAF!$B141=EL!$AA$2,"SPLH",IF(PAF!$B141=EL!$K$2,"AT",IF(PAF!$B141=EL!$L$2,"WTO",IF(PAF!$B141=EL!$A$22,"ES",IF(PAF!$B141=EL!$A$4,"FWT",IF(PAF!$B141=EL!$O$2,"hon",IF(PAF!$B141=EL!$P$2,"Inv",IF(PAF!$B141=EL!$P$2,"Inv",IF(PAF!$B141=EL!$Q$2,"MT",IF(PAF!$B141=EL!R$2,"NT",IF(PAF!$B141=EL!$S$2,"OSR",IF(PAF!$B141=EL!$A$10,"PM",IF(PAF!$B141=EL!$U$2,"PW",IF(PAF!$B141=EL!$A$12,"re",IF(PAF!$B141=EL!$W$2,"OT",IF(PAF!$B141=EL!$X$2,"OTSeven","?")))))))))))))))))))</f>
        <v/>
      </c>
      <c r="X141" s="249" t="str">
        <f>IF(B141="","",B141&amp;IF($C$4=EL!$E$5,"Full Time","Part Time"))</f>
        <v/>
      </c>
      <c r="Y141" s="122" t="str">
        <f>IFERROR(VLOOKUP(X141,EL!$C$2:$D$36,2,"False"),"")</f>
        <v/>
      </c>
    </row>
    <row r="142" spans="1:25" ht="21.75" customHeight="1">
      <c r="A142" s="118" t="str">
        <f t="shared" si="3"/>
        <v/>
      </c>
      <c r="B142" s="206"/>
      <c r="C142" s="199"/>
      <c r="D142" s="147"/>
      <c r="E142" s="199"/>
      <c r="F142" s="199"/>
      <c r="G142" s="120"/>
      <c r="H142" s="140"/>
      <c r="I142" s="141"/>
      <c r="J142" s="121"/>
      <c r="K142" s="141"/>
      <c r="L142" s="141"/>
      <c r="M142" s="119">
        <f>IF(AND(G142="",C142="",H142=""),SUM($M$15:$M141),IF(G142*H142=0,"",G142*H142))</f>
        <v>0</v>
      </c>
      <c r="N142" s="319"/>
      <c r="O142" s="320"/>
      <c r="P142" s="321"/>
      <c r="Q142" s="230"/>
      <c r="R142" s="209" t="str">
        <f>IFERROR(IF(AND($C142="",$D142="",$G142=""),"",VLOOKUP($I142,FOAPs!A$2:B$10000,2,FALSE)&amp;" &gt;"),"F")</f>
        <v/>
      </c>
      <c r="S142" s="292" t="str">
        <f>IFERROR(IF(AND($C142="",$G142=""),"",VLOOKUP($J142,FOAPs!C$2:D$10000,2,FALSE)&amp;" &gt;"),"O")</f>
        <v/>
      </c>
      <c r="T142" s="292"/>
      <c r="U142" s="209" t="str">
        <f>IFERROR(IF(AND($C142="",$G142=""),"",VLOOKUP($K142,FOAPs!E$2:F$10000,2,FALSE)&amp;" &gt;"),"A")</f>
        <v/>
      </c>
      <c r="V142" s="209" t="str">
        <f>IFERROR(IF(AND($C142="",$D142="",$G142=""),"",VLOOKUP($L142,FOAPs!G$2:H$10000,2,FALSE)),"P")</f>
        <v/>
      </c>
      <c r="W142" s="253" t="str">
        <f>IF(PAF!$B142="","",IF(PAF!$B142=EL!$Y$2,"SPE",IF(PAF!$B142=EL!$Z$2,"SPM",IF(PAF!$B142=EL!$AA$2,"SPLH",IF(PAF!$B142=EL!$K$2,"AT",IF(PAF!$B142=EL!$L$2,"WTO",IF(PAF!$B142=EL!$A$22,"ES",IF(PAF!$B142=EL!$A$4,"FWT",IF(PAF!$B142=EL!$O$2,"hon",IF(PAF!$B142=EL!$P$2,"Inv",IF(PAF!$B142=EL!$P$2,"Inv",IF(PAF!$B142=EL!$Q$2,"MT",IF(PAF!$B142=EL!R$2,"NT",IF(PAF!$B142=EL!$S$2,"OSR",IF(PAF!$B142=EL!$A$10,"PM",IF(PAF!$B142=EL!$U$2,"PW",IF(PAF!$B142=EL!$A$12,"re",IF(PAF!$B142=EL!$W$2,"OT",IF(PAF!$B142=EL!$X$2,"OTSeven","?")))))))))))))))))))</f>
        <v/>
      </c>
      <c r="X142" s="249" t="str">
        <f>IF(B142="","",B142&amp;IF($C$4=EL!$E$5,"Full Time","Part Time"))</f>
        <v/>
      </c>
      <c r="Y142" s="122" t="str">
        <f>IFERROR(VLOOKUP(X142,EL!$C$2:$D$36,2,"False"),"")</f>
        <v/>
      </c>
    </row>
    <row r="143" spans="1:25" ht="21.75" customHeight="1">
      <c r="A143" s="118" t="str">
        <f t="shared" si="3"/>
        <v/>
      </c>
      <c r="B143" s="206"/>
      <c r="C143" s="199"/>
      <c r="D143" s="147"/>
      <c r="E143" s="199"/>
      <c r="F143" s="199"/>
      <c r="G143" s="120"/>
      <c r="H143" s="140"/>
      <c r="I143" s="141"/>
      <c r="J143" s="121"/>
      <c r="K143" s="141"/>
      <c r="L143" s="141"/>
      <c r="M143" s="119">
        <f>IF(AND(G143="",C143="",H143=""),SUM($M$15:$M142),IF(G143*H143=0,"",G143*H143))</f>
        <v>0</v>
      </c>
      <c r="N143" s="322"/>
      <c r="O143" s="323"/>
      <c r="P143" s="324"/>
      <c r="Q143" s="230"/>
      <c r="R143" s="209" t="str">
        <f>IFERROR(IF(AND($C143="",$D143="",$G143=""),"",VLOOKUP($I143,FOAPs!A$2:B$10000,2,FALSE)&amp;" &gt;"),"F")</f>
        <v/>
      </c>
      <c r="S143" s="292" t="str">
        <f>IFERROR(IF(AND($C143="",$G143=""),"",VLOOKUP($J143,FOAPs!C$2:D$10000,2,FALSE)&amp;" &gt;"),"O")</f>
        <v/>
      </c>
      <c r="T143" s="292"/>
      <c r="U143" s="209" t="str">
        <f>IFERROR(IF(AND($C143="",$G143=""),"",VLOOKUP($K143,FOAPs!E$2:F$10000,2,FALSE)&amp;" &gt;"),"A")</f>
        <v/>
      </c>
      <c r="V143" s="209" t="str">
        <f>IFERROR(IF(AND($C143="",$D143="",$G143=""),"",VLOOKUP($L143,FOAPs!G$2:H$10000,2,FALSE)),"P")</f>
        <v/>
      </c>
      <c r="W143" s="253" t="str">
        <f>IF(PAF!$B143="","",IF(PAF!$B143=EL!$Y$2,"SPE",IF(PAF!$B143=EL!$Z$2,"SPM",IF(PAF!$B143=EL!$AA$2,"SPLH",IF(PAF!$B143=EL!$K$2,"AT",IF(PAF!$B143=EL!$L$2,"WTO",IF(PAF!$B143=EL!$A$22,"ES",IF(PAF!$B143=EL!$A$4,"FWT",IF(PAF!$B143=EL!$O$2,"hon",IF(PAF!$B143=EL!$P$2,"Inv",IF(PAF!$B143=EL!$P$2,"Inv",IF(PAF!$B143=EL!$Q$2,"MT",IF(PAF!$B143=EL!R$2,"NT",IF(PAF!$B143=EL!$S$2,"OSR",IF(PAF!$B143=EL!$A$10,"PM",IF(PAF!$B143=EL!$U$2,"PW",IF(PAF!$B143=EL!$A$12,"re",IF(PAF!$B143=EL!$W$2,"OT",IF(PAF!$B143=EL!$X$2,"OTSeven","?")))))))))))))))))))</f>
        <v/>
      </c>
      <c r="X143" s="249" t="str">
        <f>IF(B143="","",B143&amp;IF($C$4=EL!$E$5,"Full Time","Part Time"))</f>
        <v/>
      </c>
      <c r="Y143" s="122" t="str">
        <f>IFERROR(VLOOKUP(X143,EL!$C$2:$D$36,2,"False"),"")</f>
        <v/>
      </c>
    </row>
    <row r="144" spans="1:25" ht="21.75" customHeight="1">
      <c r="A144" s="118" t="str">
        <f t="shared" si="3"/>
        <v/>
      </c>
      <c r="B144" s="206"/>
      <c r="C144" s="199"/>
      <c r="D144" s="147"/>
      <c r="E144" s="199"/>
      <c r="F144" s="199"/>
      <c r="G144" s="120"/>
      <c r="H144" s="140"/>
      <c r="I144" s="141"/>
      <c r="J144" s="121"/>
      <c r="K144" s="141"/>
      <c r="L144" s="141"/>
      <c r="M144" s="119">
        <f>IF(AND(G144="",C144="",H144=""),SUM($M$15:$M143),IF(G144*H144=0,"",G144*H144))</f>
        <v>0</v>
      </c>
      <c r="N144" s="319"/>
      <c r="O144" s="320"/>
      <c r="P144" s="321"/>
      <c r="Q144" s="230"/>
      <c r="R144" s="209" t="str">
        <f>IFERROR(IF(AND($C144="",$D144="",$G144=""),"",VLOOKUP($I144,FOAPs!A$2:B$10000,2,FALSE)&amp;" &gt;"),"F")</f>
        <v/>
      </c>
      <c r="S144" s="292" t="str">
        <f>IFERROR(IF(AND($C144="",$G144=""),"",VLOOKUP($J144,FOAPs!C$2:D$10000,2,FALSE)&amp;" &gt;"),"O")</f>
        <v/>
      </c>
      <c r="T144" s="292"/>
      <c r="U144" s="209" t="str">
        <f>IFERROR(IF(AND($C144="",$G144=""),"",VLOOKUP($K144,FOAPs!E$2:F$10000,2,FALSE)&amp;" &gt;"),"A")</f>
        <v/>
      </c>
      <c r="V144" s="209" t="str">
        <f>IFERROR(IF(AND($C144="",$D144="",$G144=""),"",VLOOKUP($L144,FOAPs!G$2:H$10000,2,FALSE)),"P")</f>
        <v/>
      </c>
      <c r="W144" s="253" t="str">
        <f>IF(PAF!$B144="","",IF(PAF!$B144=EL!$Y$2,"SPE",IF(PAF!$B144=EL!$Z$2,"SPM",IF(PAF!$B144=EL!$AA$2,"SPLH",IF(PAF!$B144=EL!$K$2,"AT",IF(PAF!$B144=EL!$L$2,"WTO",IF(PAF!$B144=EL!$A$22,"ES",IF(PAF!$B144=EL!$A$4,"FWT",IF(PAF!$B144=EL!$O$2,"hon",IF(PAF!$B144=EL!$P$2,"Inv",IF(PAF!$B144=EL!$P$2,"Inv",IF(PAF!$B144=EL!$Q$2,"MT",IF(PAF!$B144=EL!R$2,"NT",IF(PAF!$B144=EL!$S$2,"OSR",IF(PAF!$B144=EL!$A$10,"PM",IF(PAF!$B144=EL!$U$2,"PW",IF(PAF!$B144=EL!$A$12,"re",IF(PAF!$B144=EL!$W$2,"OT",IF(PAF!$B144=EL!$X$2,"OTSeven","?")))))))))))))))))))</f>
        <v/>
      </c>
      <c r="X144" s="249" t="str">
        <f>IF(B144="","",B144&amp;IF($C$4=EL!$E$5,"Full Time","Part Time"))</f>
        <v/>
      </c>
      <c r="Y144" s="122" t="str">
        <f>IFERROR(VLOOKUP(X144,EL!$C$2:$D$36,2,"False"),"")</f>
        <v/>
      </c>
    </row>
    <row r="145" spans="1:25" ht="21.75" customHeight="1">
      <c r="A145" s="118" t="str">
        <f t="shared" si="3"/>
        <v/>
      </c>
      <c r="B145" s="206"/>
      <c r="C145" s="199"/>
      <c r="D145" s="147"/>
      <c r="E145" s="199"/>
      <c r="F145" s="199"/>
      <c r="G145" s="120"/>
      <c r="H145" s="140"/>
      <c r="I145" s="141"/>
      <c r="J145" s="121"/>
      <c r="K145" s="141"/>
      <c r="L145" s="141"/>
      <c r="M145" s="119">
        <f>IF(AND(G145="",C145="",H145=""),SUM($M$15:$M144),IF(G145*H145=0,"",G145*H145))</f>
        <v>0</v>
      </c>
      <c r="N145" s="322"/>
      <c r="O145" s="323"/>
      <c r="P145" s="324"/>
      <c r="Q145" s="230"/>
      <c r="R145" s="209" t="str">
        <f>IFERROR(IF(AND($C145="",$D145="",$G145=""),"",VLOOKUP($I145,FOAPs!A$2:B$10000,2,FALSE)&amp;" &gt;"),"F")</f>
        <v/>
      </c>
      <c r="S145" s="292" t="str">
        <f>IFERROR(IF(AND($C145="",$G145=""),"",VLOOKUP($J145,FOAPs!C$2:D$10000,2,FALSE)&amp;" &gt;"),"O")</f>
        <v/>
      </c>
      <c r="T145" s="292"/>
      <c r="U145" s="209" t="str">
        <f>IFERROR(IF(AND($C145="",$G145=""),"",VLOOKUP($K145,FOAPs!E$2:F$10000,2,FALSE)&amp;" &gt;"),"A")</f>
        <v/>
      </c>
      <c r="V145" s="209" t="str">
        <f>IFERROR(IF(AND($C145="",$D145="",$G145=""),"",VLOOKUP($L145,FOAPs!G$2:H$10000,2,FALSE)),"P")</f>
        <v/>
      </c>
      <c r="W145" s="253" t="str">
        <f>IF(PAF!$B145="","",IF(PAF!$B145=EL!$Y$2,"SPE",IF(PAF!$B145=EL!$Z$2,"SPM",IF(PAF!$B145=EL!$AA$2,"SPLH",IF(PAF!$B145=EL!$K$2,"AT",IF(PAF!$B145=EL!$L$2,"WTO",IF(PAF!$B145=EL!$A$22,"ES",IF(PAF!$B145=EL!$A$4,"FWT",IF(PAF!$B145=EL!$O$2,"hon",IF(PAF!$B145=EL!$P$2,"Inv",IF(PAF!$B145=EL!$P$2,"Inv",IF(PAF!$B145=EL!$Q$2,"MT",IF(PAF!$B145=EL!R$2,"NT",IF(PAF!$B145=EL!$S$2,"OSR",IF(PAF!$B145=EL!$A$10,"PM",IF(PAF!$B145=EL!$U$2,"PW",IF(PAF!$B145=EL!$A$12,"re",IF(PAF!$B145=EL!$W$2,"OT",IF(PAF!$B145=EL!$X$2,"OTSeven","?")))))))))))))))))))</f>
        <v/>
      </c>
      <c r="X145" s="249" t="str">
        <f>IF(B145="","",B145&amp;IF($C$4=EL!$E$5,"Full Time","Part Time"))</f>
        <v/>
      </c>
      <c r="Y145" s="122" t="str">
        <f>IFERROR(VLOOKUP(X145,EL!$C$2:$D$36,2,"False"),"")</f>
        <v/>
      </c>
    </row>
    <row r="146" spans="1:25" ht="21.75" customHeight="1">
      <c r="A146" s="118" t="str">
        <f t="shared" si="3"/>
        <v/>
      </c>
      <c r="B146" s="206"/>
      <c r="C146" s="199"/>
      <c r="D146" s="147"/>
      <c r="E146" s="199"/>
      <c r="F146" s="199"/>
      <c r="G146" s="120"/>
      <c r="H146" s="140"/>
      <c r="I146" s="141"/>
      <c r="J146" s="121"/>
      <c r="K146" s="141"/>
      <c r="L146" s="141"/>
      <c r="M146" s="119">
        <f>IF(AND(G146="",C146="",H146=""),SUM($M$15:$M145),IF(G146*H146=0,"",G146*H146))</f>
        <v>0</v>
      </c>
      <c r="N146" s="319"/>
      <c r="O146" s="320"/>
      <c r="P146" s="321"/>
      <c r="Q146" s="230"/>
      <c r="R146" s="209" t="str">
        <f>IFERROR(IF(AND($C146="",$D146="",$G146=""),"",VLOOKUP($I146,FOAPs!A$2:B$10000,2,FALSE)&amp;" &gt;"),"F")</f>
        <v/>
      </c>
      <c r="S146" s="292" t="str">
        <f>IFERROR(IF(AND($C146="",$G146=""),"",VLOOKUP($J146,FOAPs!C$2:D$10000,2,FALSE)&amp;" &gt;"),"O")</f>
        <v/>
      </c>
      <c r="T146" s="292"/>
      <c r="U146" s="209" t="str">
        <f>IFERROR(IF(AND($C146="",$G146=""),"",VLOOKUP($K146,FOAPs!E$2:F$10000,2,FALSE)&amp;" &gt;"),"A")</f>
        <v/>
      </c>
      <c r="V146" s="209" t="str">
        <f>IFERROR(IF(AND($C146="",$D146="",$G146=""),"",VLOOKUP($L146,FOAPs!G$2:H$10000,2,FALSE)),"P")</f>
        <v/>
      </c>
      <c r="W146" s="253" t="str">
        <f>IF(PAF!$B146="","",IF(PAF!$B146=EL!$Y$2,"SPE",IF(PAF!$B146=EL!$Z$2,"SPM",IF(PAF!$B146=EL!$AA$2,"SPLH",IF(PAF!$B146=EL!$K$2,"AT",IF(PAF!$B146=EL!$L$2,"WTO",IF(PAF!$B146=EL!$A$22,"ES",IF(PAF!$B146=EL!$A$4,"FWT",IF(PAF!$B146=EL!$O$2,"hon",IF(PAF!$B146=EL!$P$2,"Inv",IF(PAF!$B146=EL!$P$2,"Inv",IF(PAF!$B146=EL!$Q$2,"MT",IF(PAF!$B146=EL!R$2,"NT",IF(PAF!$B146=EL!$S$2,"OSR",IF(PAF!$B146=EL!$A$10,"PM",IF(PAF!$B146=EL!$U$2,"PW",IF(PAF!$B146=EL!$A$12,"re",IF(PAF!$B146=EL!$W$2,"OT",IF(PAF!$B146=EL!$X$2,"OTSeven","?")))))))))))))))))))</f>
        <v/>
      </c>
      <c r="X146" s="249" t="str">
        <f>IF(B146="","",B146&amp;IF($C$4=EL!$E$5,"Full Time","Part Time"))</f>
        <v/>
      </c>
      <c r="Y146" s="122" t="str">
        <f>IFERROR(VLOOKUP(X146,EL!$C$2:$D$36,2,"False"),"")</f>
        <v/>
      </c>
    </row>
    <row r="147" spans="1:25" ht="21.75" customHeight="1">
      <c r="A147" s="118" t="str">
        <f t="shared" si="3"/>
        <v/>
      </c>
      <c r="B147" s="206"/>
      <c r="C147" s="199"/>
      <c r="D147" s="147"/>
      <c r="E147" s="199"/>
      <c r="F147" s="199"/>
      <c r="G147" s="120"/>
      <c r="H147" s="140"/>
      <c r="I147" s="141"/>
      <c r="J147" s="121"/>
      <c r="K147" s="141"/>
      <c r="L147" s="141"/>
      <c r="M147" s="119">
        <f>IF(AND(G147="",C147="",H147=""),SUM($M$15:$M146),IF(G147*H147=0,"",G147*H147))</f>
        <v>0</v>
      </c>
      <c r="N147" s="322"/>
      <c r="O147" s="323"/>
      <c r="P147" s="324"/>
      <c r="Q147" s="230"/>
      <c r="R147" s="209" t="str">
        <f>IFERROR(IF(AND($C147="",$D147="",$G147=""),"",VLOOKUP($I147,FOAPs!A$2:B$10000,2,FALSE)&amp;" &gt;"),"F")</f>
        <v/>
      </c>
      <c r="S147" s="292" t="str">
        <f>IFERROR(IF(AND($C147="",$G147=""),"",VLOOKUP($J147,FOAPs!C$2:D$10000,2,FALSE)&amp;" &gt;"),"O")</f>
        <v/>
      </c>
      <c r="T147" s="292"/>
      <c r="U147" s="209" t="str">
        <f>IFERROR(IF(AND($C147="",$G147=""),"",VLOOKUP($K147,FOAPs!E$2:F$10000,2,FALSE)&amp;" &gt;"),"A")</f>
        <v/>
      </c>
      <c r="V147" s="209" t="str">
        <f>IFERROR(IF(AND($C147="",$D147="",$G147=""),"",VLOOKUP($L147,FOAPs!G$2:H$10000,2,FALSE)),"P")</f>
        <v/>
      </c>
      <c r="W147" s="253" t="str">
        <f>IF(PAF!$B147="","",IF(PAF!$B147=EL!$Y$2,"SPE",IF(PAF!$B147=EL!$Z$2,"SPM",IF(PAF!$B147=EL!$AA$2,"SPLH",IF(PAF!$B147=EL!$K$2,"AT",IF(PAF!$B147=EL!$L$2,"WTO",IF(PAF!$B147=EL!$A$22,"ES",IF(PAF!$B147=EL!$A$4,"FWT",IF(PAF!$B147=EL!$O$2,"hon",IF(PAF!$B147=EL!$P$2,"Inv",IF(PAF!$B147=EL!$P$2,"Inv",IF(PAF!$B147=EL!$Q$2,"MT",IF(PAF!$B147=EL!R$2,"NT",IF(PAF!$B147=EL!$S$2,"OSR",IF(PAF!$B147=EL!$A$10,"PM",IF(PAF!$B147=EL!$U$2,"PW",IF(PAF!$B147=EL!$A$12,"re",IF(PAF!$B147=EL!$W$2,"OT",IF(PAF!$B147=EL!$X$2,"OTSeven","?")))))))))))))))))))</f>
        <v/>
      </c>
      <c r="X147" s="249" t="str">
        <f>IF(B147="","",B147&amp;IF($C$4=EL!$E$5,"Full Time","Part Time"))</f>
        <v/>
      </c>
      <c r="Y147" s="122" t="str">
        <f>IFERROR(VLOOKUP(X147,EL!$C$2:$D$36,2,"False"),"")</f>
        <v/>
      </c>
    </row>
    <row r="148" spans="1:25" ht="21.75" customHeight="1">
      <c r="A148" s="118" t="str">
        <f t="shared" si="3"/>
        <v/>
      </c>
      <c r="B148" s="206"/>
      <c r="C148" s="199"/>
      <c r="D148" s="147"/>
      <c r="E148" s="199"/>
      <c r="F148" s="199"/>
      <c r="G148" s="120"/>
      <c r="H148" s="140"/>
      <c r="I148" s="141"/>
      <c r="J148" s="121"/>
      <c r="K148" s="141"/>
      <c r="L148" s="141"/>
      <c r="M148" s="119">
        <f>IF(AND(G148="",C148="",H148=""),SUM($M$15:$M147),IF(G148*H148=0,"",G148*H148))</f>
        <v>0</v>
      </c>
      <c r="N148" s="319"/>
      <c r="O148" s="320"/>
      <c r="P148" s="321"/>
      <c r="Q148" s="230"/>
      <c r="R148" s="209" t="str">
        <f>IFERROR(IF(AND($C148="",$D148="",$G148=""),"",VLOOKUP($I148,FOAPs!A$2:B$10000,2,FALSE)&amp;" &gt;"),"F")</f>
        <v/>
      </c>
      <c r="S148" s="292" t="str">
        <f>IFERROR(IF(AND($C148="",$G148=""),"",VLOOKUP($J148,FOAPs!C$2:D$10000,2,FALSE)&amp;" &gt;"),"O")</f>
        <v/>
      </c>
      <c r="T148" s="292"/>
      <c r="U148" s="209" t="str">
        <f>IFERROR(IF(AND($C148="",$G148=""),"",VLOOKUP($K148,FOAPs!E$2:F$10000,2,FALSE)&amp;" &gt;"),"A")</f>
        <v/>
      </c>
      <c r="V148" s="209" t="str">
        <f>IFERROR(IF(AND($C148="",$D148="",$G148=""),"",VLOOKUP($L148,FOAPs!G$2:H$10000,2,FALSE)),"P")</f>
        <v/>
      </c>
      <c r="W148" s="253" t="str">
        <f>IF(PAF!$B148="","",IF(PAF!$B148=EL!$Y$2,"SPE",IF(PAF!$B148=EL!$Z$2,"SPM",IF(PAF!$B148=EL!$AA$2,"SPLH",IF(PAF!$B148=EL!$K$2,"AT",IF(PAF!$B148=EL!$L$2,"WTO",IF(PAF!$B148=EL!$A$22,"ES",IF(PAF!$B148=EL!$A$4,"FWT",IF(PAF!$B148=EL!$O$2,"hon",IF(PAF!$B148=EL!$P$2,"Inv",IF(PAF!$B148=EL!$P$2,"Inv",IF(PAF!$B148=EL!$Q$2,"MT",IF(PAF!$B148=EL!R$2,"NT",IF(PAF!$B148=EL!$S$2,"OSR",IF(PAF!$B148=EL!$A$10,"PM",IF(PAF!$B148=EL!$U$2,"PW",IF(PAF!$B148=EL!$A$12,"re",IF(PAF!$B148=EL!$W$2,"OT",IF(PAF!$B148=EL!$X$2,"OTSeven","?")))))))))))))))))))</f>
        <v/>
      </c>
      <c r="X148" s="249" t="str">
        <f>IF(B148="","",B148&amp;IF($C$4=EL!$E$5,"Full Time","Part Time"))</f>
        <v/>
      </c>
      <c r="Y148" s="122" t="str">
        <f>IFERROR(VLOOKUP(X148,EL!$C$2:$D$36,2,"False"),"")</f>
        <v/>
      </c>
    </row>
    <row r="149" spans="1:25" ht="21.75" customHeight="1">
      <c r="A149" s="118" t="str">
        <f t="shared" si="3"/>
        <v/>
      </c>
      <c r="B149" s="206"/>
      <c r="C149" s="199"/>
      <c r="D149" s="147"/>
      <c r="E149" s="199"/>
      <c r="F149" s="199"/>
      <c r="G149" s="120"/>
      <c r="H149" s="140"/>
      <c r="I149" s="141"/>
      <c r="J149" s="121"/>
      <c r="K149" s="141"/>
      <c r="L149" s="141"/>
      <c r="M149" s="119">
        <f>IF(AND(G149="",C149="",H149=""),SUM($M$15:$M148),IF(G149*H149=0,"",G149*H149))</f>
        <v>0</v>
      </c>
      <c r="N149" s="322"/>
      <c r="O149" s="323"/>
      <c r="P149" s="324"/>
      <c r="Q149" s="230"/>
      <c r="R149" s="209" t="str">
        <f>IFERROR(IF(AND($C149="",$D149="",$G149=""),"",VLOOKUP($I149,FOAPs!A$2:B$10000,2,FALSE)&amp;" &gt;"),"F")</f>
        <v/>
      </c>
      <c r="S149" s="292" t="str">
        <f>IFERROR(IF(AND($C149="",$G149=""),"",VLOOKUP($J149,FOAPs!C$2:D$10000,2,FALSE)&amp;" &gt;"),"O")</f>
        <v/>
      </c>
      <c r="T149" s="292"/>
      <c r="U149" s="209" t="str">
        <f>IFERROR(IF(AND($C149="",$G149=""),"",VLOOKUP($K149,FOAPs!E$2:F$10000,2,FALSE)&amp;" &gt;"),"A")</f>
        <v/>
      </c>
      <c r="V149" s="209" t="str">
        <f>IFERROR(IF(AND($C149="",$D149="",$G149=""),"",VLOOKUP($L149,FOAPs!G$2:H$10000,2,FALSE)),"P")</f>
        <v/>
      </c>
      <c r="W149" s="253" t="str">
        <f>IF(PAF!$B149="","",IF(PAF!$B149=EL!$Y$2,"SPE",IF(PAF!$B149=EL!$Z$2,"SPM",IF(PAF!$B149=EL!$AA$2,"SPLH",IF(PAF!$B149=EL!$K$2,"AT",IF(PAF!$B149=EL!$L$2,"WTO",IF(PAF!$B149=EL!$A$22,"ES",IF(PAF!$B149=EL!$A$4,"FWT",IF(PAF!$B149=EL!$O$2,"hon",IF(PAF!$B149=EL!$P$2,"Inv",IF(PAF!$B149=EL!$P$2,"Inv",IF(PAF!$B149=EL!$Q$2,"MT",IF(PAF!$B149=EL!R$2,"NT",IF(PAF!$B149=EL!$S$2,"OSR",IF(PAF!$B149=EL!$A$10,"PM",IF(PAF!$B149=EL!$U$2,"PW",IF(PAF!$B149=EL!$A$12,"re",IF(PAF!$B149=EL!$W$2,"OT",IF(PAF!$B149=EL!$X$2,"OTSeven","?")))))))))))))))))))</f>
        <v/>
      </c>
      <c r="X149" s="249" t="str">
        <f>IF(B149="","",B149&amp;IF($C$4=EL!$E$5,"Full Time","Part Time"))</f>
        <v/>
      </c>
      <c r="Y149" s="122" t="str">
        <f>IFERROR(VLOOKUP(X149,EL!$C$2:$D$36,2,"False"),"")</f>
        <v/>
      </c>
    </row>
    <row r="150" spans="1:25" ht="21.75" customHeight="1">
      <c r="A150" s="118" t="str">
        <f t="shared" si="3"/>
        <v/>
      </c>
      <c r="B150" s="206"/>
      <c r="C150" s="199"/>
      <c r="D150" s="147"/>
      <c r="E150" s="199"/>
      <c r="F150" s="199"/>
      <c r="G150" s="120"/>
      <c r="H150" s="140"/>
      <c r="I150" s="141"/>
      <c r="J150" s="121"/>
      <c r="K150" s="141"/>
      <c r="L150" s="141"/>
      <c r="M150" s="119">
        <f>IF(AND(G150="",C150="",H150=""),SUM($M$15:$M149),IF(G150*H150=0,"",G150*H150))</f>
        <v>0</v>
      </c>
      <c r="N150" s="319"/>
      <c r="O150" s="320"/>
      <c r="P150" s="321"/>
      <c r="Q150" s="230"/>
      <c r="R150" s="209" t="str">
        <f>IFERROR(IF(AND($C150="",$D150="",$G150=""),"",VLOOKUP($I150,FOAPs!A$2:B$10000,2,FALSE)&amp;" &gt;"),"F")</f>
        <v/>
      </c>
      <c r="S150" s="292" t="str">
        <f>IFERROR(IF(AND($C150="",$G150=""),"",VLOOKUP($J150,FOAPs!C$2:D$10000,2,FALSE)&amp;" &gt;"),"O")</f>
        <v/>
      </c>
      <c r="T150" s="292"/>
      <c r="U150" s="209" t="str">
        <f>IFERROR(IF(AND($C150="",$G150=""),"",VLOOKUP($K150,FOAPs!E$2:F$10000,2,FALSE)&amp;" &gt;"),"A")</f>
        <v/>
      </c>
      <c r="V150" s="209" t="str">
        <f>IFERROR(IF(AND($C150="",$D150="",$G150=""),"",VLOOKUP($L150,FOAPs!G$2:H$10000,2,FALSE)),"P")</f>
        <v/>
      </c>
      <c r="W150" s="253" t="str">
        <f>IF(PAF!$B150="","",IF(PAF!$B150=EL!$Y$2,"SPE",IF(PAF!$B150=EL!$Z$2,"SPM",IF(PAF!$B150=EL!$AA$2,"SPLH",IF(PAF!$B150=EL!$K$2,"AT",IF(PAF!$B150=EL!$L$2,"WTO",IF(PAF!$B150=EL!$A$22,"ES",IF(PAF!$B150=EL!$A$4,"FWT",IF(PAF!$B150=EL!$O$2,"hon",IF(PAF!$B150=EL!$P$2,"Inv",IF(PAF!$B150=EL!$P$2,"Inv",IF(PAF!$B150=EL!$Q$2,"MT",IF(PAF!$B150=EL!R$2,"NT",IF(PAF!$B150=EL!$S$2,"OSR",IF(PAF!$B150=EL!$A$10,"PM",IF(PAF!$B150=EL!$U$2,"PW",IF(PAF!$B150=EL!$A$12,"re",IF(PAF!$B150=EL!$W$2,"OT",IF(PAF!$B150=EL!$X$2,"OTSeven","?")))))))))))))))))))</f>
        <v/>
      </c>
      <c r="X150" s="249" t="str">
        <f>IF(B150="","",B150&amp;IF($C$4=EL!$E$5,"Full Time","Part Time"))</f>
        <v/>
      </c>
      <c r="Y150" s="122" t="str">
        <f>IFERROR(VLOOKUP(X150,EL!$C$2:$D$36,2,"False"),"")</f>
        <v/>
      </c>
    </row>
    <row r="151" spans="1:25" ht="21.75" customHeight="1">
      <c r="A151" s="118" t="str">
        <f t="shared" si="3"/>
        <v/>
      </c>
      <c r="B151" s="206"/>
      <c r="C151" s="199"/>
      <c r="D151" s="147"/>
      <c r="E151" s="199"/>
      <c r="F151" s="199"/>
      <c r="G151" s="120"/>
      <c r="H151" s="140"/>
      <c r="I151" s="141"/>
      <c r="J151" s="121"/>
      <c r="K151" s="141"/>
      <c r="L151" s="141"/>
      <c r="M151" s="119">
        <f>IF(AND(G151="",C151="",H151=""),SUM($M$15:$M150),IF(G151*H151=0,"",G151*H151))</f>
        <v>0</v>
      </c>
      <c r="N151" s="322"/>
      <c r="O151" s="323"/>
      <c r="P151" s="324"/>
      <c r="Q151" s="230"/>
      <c r="R151" s="209" t="str">
        <f>IFERROR(IF(AND($C151="",$D151="",$G151=""),"",VLOOKUP($I151,FOAPs!A$2:B$10000,2,FALSE)&amp;" &gt;"),"F")</f>
        <v/>
      </c>
      <c r="S151" s="292" t="str">
        <f>IFERROR(IF(AND($C151="",$G151=""),"",VLOOKUP($J151,FOAPs!C$2:D$10000,2,FALSE)&amp;" &gt;"),"O")</f>
        <v/>
      </c>
      <c r="T151" s="292"/>
      <c r="U151" s="209" t="str">
        <f>IFERROR(IF(AND($C151="",$G151=""),"",VLOOKUP($K151,FOAPs!E$2:F$10000,2,FALSE)&amp;" &gt;"),"A")</f>
        <v/>
      </c>
      <c r="V151" s="209" t="str">
        <f>IFERROR(IF(AND($C151="",$D151="",$G151=""),"",VLOOKUP($L151,FOAPs!G$2:H$10000,2,FALSE)),"P")</f>
        <v/>
      </c>
      <c r="W151" s="253" t="str">
        <f>IF(PAF!$B151="","",IF(PAF!$B151=EL!$Y$2,"SPE",IF(PAF!$B151=EL!$Z$2,"SPM",IF(PAF!$B151=EL!$AA$2,"SPLH",IF(PAF!$B151=EL!$K$2,"AT",IF(PAF!$B151=EL!$L$2,"WTO",IF(PAF!$B151=EL!$A$22,"ES",IF(PAF!$B151=EL!$A$4,"FWT",IF(PAF!$B151=EL!$O$2,"hon",IF(PAF!$B151=EL!$P$2,"Inv",IF(PAF!$B151=EL!$P$2,"Inv",IF(PAF!$B151=EL!$Q$2,"MT",IF(PAF!$B151=EL!R$2,"NT",IF(PAF!$B151=EL!$S$2,"OSR",IF(PAF!$B151=EL!$A$10,"PM",IF(PAF!$B151=EL!$U$2,"PW",IF(PAF!$B151=EL!$A$12,"re",IF(PAF!$B151=EL!$W$2,"OT",IF(PAF!$B151=EL!$X$2,"OTSeven","?")))))))))))))))))))</f>
        <v/>
      </c>
      <c r="X151" s="249" t="str">
        <f>IF(B151="","",B151&amp;IF($C$4=EL!$E$5,"Full Time","Part Time"))</f>
        <v/>
      </c>
      <c r="Y151" s="122" t="str">
        <f>IFERROR(VLOOKUP(X151,EL!$C$2:$D$36,2,"False"),"")</f>
        <v/>
      </c>
    </row>
    <row r="152" spans="1:25" ht="21.75" customHeight="1">
      <c r="A152" s="118" t="str">
        <f t="shared" si="3"/>
        <v/>
      </c>
      <c r="B152" s="206"/>
      <c r="C152" s="199"/>
      <c r="D152" s="147"/>
      <c r="E152" s="199"/>
      <c r="F152" s="199"/>
      <c r="G152" s="120"/>
      <c r="H152" s="140"/>
      <c r="I152" s="141"/>
      <c r="J152" s="121"/>
      <c r="K152" s="141"/>
      <c r="L152" s="141"/>
      <c r="M152" s="119">
        <f>IF(AND(G152="",C152="",H152=""),SUM($M$15:$M151),IF(G152*H152=0,"",G152*H152))</f>
        <v>0</v>
      </c>
      <c r="N152" s="319"/>
      <c r="O152" s="320"/>
      <c r="P152" s="321"/>
      <c r="Q152" s="230"/>
      <c r="R152" s="209" t="str">
        <f>IFERROR(IF(AND($C152="",$D152="",$G152=""),"",VLOOKUP($I152,FOAPs!A$2:B$10000,2,FALSE)&amp;" &gt;"),"F")</f>
        <v/>
      </c>
      <c r="S152" s="292" t="str">
        <f>IFERROR(IF(AND($C152="",$G152=""),"",VLOOKUP($J152,FOAPs!C$2:D$10000,2,FALSE)&amp;" &gt;"),"O")</f>
        <v/>
      </c>
      <c r="T152" s="292"/>
      <c r="U152" s="209" t="str">
        <f>IFERROR(IF(AND($C152="",$G152=""),"",VLOOKUP($K152,FOAPs!E$2:F$10000,2,FALSE)&amp;" &gt;"),"A")</f>
        <v/>
      </c>
      <c r="V152" s="209" t="str">
        <f>IFERROR(IF(AND($C152="",$D152="",$G152=""),"",VLOOKUP($L152,FOAPs!G$2:H$10000,2,FALSE)),"P")</f>
        <v/>
      </c>
      <c r="W152" s="253" t="str">
        <f>IF(PAF!$B152="","",IF(PAF!$B152=EL!$Y$2,"SPE",IF(PAF!$B152=EL!$Z$2,"SPM",IF(PAF!$B152=EL!$AA$2,"SPLH",IF(PAF!$B152=EL!$K$2,"AT",IF(PAF!$B152=EL!$L$2,"WTO",IF(PAF!$B152=EL!$A$22,"ES",IF(PAF!$B152=EL!$A$4,"FWT",IF(PAF!$B152=EL!$O$2,"hon",IF(PAF!$B152=EL!$P$2,"Inv",IF(PAF!$B152=EL!$P$2,"Inv",IF(PAF!$B152=EL!$Q$2,"MT",IF(PAF!$B152=EL!R$2,"NT",IF(PAF!$B152=EL!$S$2,"OSR",IF(PAF!$B152=EL!$A$10,"PM",IF(PAF!$B152=EL!$U$2,"PW",IF(PAF!$B152=EL!$A$12,"re",IF(PAF!$B152=EL!$W$2,"OT",IF(PAF!$B152=EL!$X$2,"OTSeven","?")))))))))))))))))))</f>
        <v/>
      </c>
      <c r="X152" s="249" t="str">
        <f>IF(B152="","",B152&amp;IF($C$4=EL!$E$5,"Full Time","Part Time"))</f>
        <v/>
      </c>
      <c r="Y152" s="122" t="str">
        <f>IFERROR(VLOOKUP(X152,EL!$C$2:$D$36,2,"False"),"")</f>
        <v/>
      </c>
    </row>
    <row r="153" spans="1:25" ht="21.75" customHeight="1">
      <c r="A153" s="118" t="str">
        <f t="shared" si="3"/>
        <v/>
      </c>
      <c r="B153" s="206"/>
      <c r="C153" s="199"/>
      <c r="D153" s="147"/>
      <c r="E153" s="199"/>
      <c r="F153" s="199"/>
      <c r="G153" s="120"/>
      <c r="H153" s="140"/>
      <c r="I153" s="141"/>
      <c r="J153" s="121"/>
      <c r="K153" s="141"/>
      <c r="L153" s="141"/>
      <c r="M153" s="119">
        <f>IF(AND(G153="",C153="",H153=""),SUM($M$15:$M152),IF(G153*H153=0,"",G153*H153))</f>
        <v>0</v>
      </c>
      <c r="N153" s="322"/>
      <c r="O153" s="323"/>
      <c r="P153" s="324"/>
      <c r="Q153" s="230"/>
      <c r="R153" s="209" t="str">
        <f>IFERROR(IF(AND($C153="",$D153="",$G153=""),"",VLOOKUP($I153,FOAPs!A$2:B$10000,2,FALSE)&amp;" &gt;"),"F")</f>
        <v/>
      </c>
      <c r="S153" s="292" t="str">
        <f>IFERROR(IF(AND($C153="",$G153=""),"",VLOOKUP($J153,FOAPs!C$2:D$10000,2,FALSE)&amp;" &gt;"),"O")</f>
        <v/>
      </c>
      <c r="T153" s="292"/>
      <c r="U153" s="209" t="str">
        <f>IFERROR(IF(AND($C153="",$G153=""),"",VLOOKUP($K153,FOAPs!E$2:F$10000,2,FALSE)&amp;" &gt;"),"A")</f>
        <v/>
      </c>
      <c r="V153" s="209" t="str">
        <f>IFERROR(IF(AND($C153="",$D153="",$G153=""),"",VLOOKUP($L153,FOAPs!G$2:H$10000,2,FALSE)),"P")</f>
        <v/>
      </c>
      <c r="W153" s="253" t="str">
        <f>IF(PAF!$B153="","",IF(PAF!$B153=EL!$Y$2,"SPE",IF(PAF!$B153=EL!$Z$2,"SPM",IF(PAF!$B153=EL!$AA$2,"SPLH",IF(PAF!$B153=EL!$K$2,"AT",IF(PAF!$B153=EL!$L$2,"WTO",IF(PAF!$B153=EL!$A$22,"ES",IF(PAF!$B153=EL!$A$4,"FWT",IF(PAF!$B153=EL!$O$2,"hon",IF(PAF!$B153=EL!$P$2,"Inv",IF(PAF!$B153=EL!$P$2,"Inv",IF(PAF!$B153=EL!$Q$2,"MT",IF(PAF!$B153=EL!R$2,"NT",IF(PAF!$B153=EL!$S$2,"OSR",IF(PAF!$B153=EL!$A$10,"PM",IF(PAF!$B153=EL!$U$2,"PW",IF(PAF!$B153=EL!$A$12,"re",IF(PAF!$B153=EL!$W$2,"OT",IF(PAF!$B153=EL!$X$2,"OTSeven","?")))))))))))))))))))</f>
        <v/>
      </c>
      <c r="X153" s="249" t="str">
        <f>IF(B153="","",B153&amp;IF($C$4=EL!$E$5,"Full Time","Part Time"))</f>
        <v/>
      </c>
      <c r="Y153" s="122" t="str">
        <f>IFERROR(VLOOKUP(X153,EL!$C$2:$D$36,2,"False"),"")</f>
        <v/>
      </c>
    </row>
    <row r="154" spans="1:25" ht="21.75" customHeight="1">
      <c r="A154" s="118" t="str">
        <f t="shared" ref="A154:A217" si="4">IFERROR(IF(AND(B154="",C154="",D154="",E154="",F154="",G154="",H154=""),"",A153+1),"")</f>
        <v/>
      </c>
      <c r="B154" s="206"/>
      <c r="C154" s="199"/>
      <c r="D154" s="147"/>
      <c r="E154" s="199"/>
      <c r="F154" s="199"/>
      <c r="G154" s="120"/>
      <c r="H154" s="140"/>
      <c r="I154" s="141"/>
      <c r="J154" s="121"/>
      <c r="K154" s="141"/>
      <c r="L154" s="141"/>
      <c r="M154" s="119">
        <f>IF(AND(G154="",C154="",H154=""),SUM($M$15:$M153),IF(G154*H154=0,"",G154*H154))</f>
        <v>0</v>
      </c>
      <c r="N154" s="319"/>
      <c r="O154" s="320"/>
      <c r="P154" s="321"/>
      <c r="Q154" s="230"/>
      <c r="R154" s="209" t="str">
        <f>IFERROR(IF(AND($C154="",$D154="",$G154=""),"",VLOOKUP($I154,FOAPs!A$2:B$10000,2,FALSE)&amp;" &gt;"),"F")</f>
        <v/>
      </c>
      <c r="S154" s="292" t="str">
        <f>IFERROR(IF(AND($C154="",$G154=""),"",VLOOKUP($J154,FOAPs!C$2:D$10000,2,FALSE)&amp;" &gt;"),"O")</f>
        <v/>
      </c>
      <c r="T154" s="292"/>
      <c r="U154" s="209" t="str">
        <f>IFERROR(IF(AND($C154="",$G154=""),"",VLOOKUP($K154,FOAPs!E$2:F$10000,2,FALSE)&amp;" &gt;"),"A")</f>
        <v/>
      </c>
      <c r="V154" s="209" t="str">
        <f>IFERROR(IF(AND($C154="",$D154="",$G154=""),"",VLOOKUP($L154,FOAPs!G$2:H$10000,2,FALSE)),"P")</f>
        <v/>
      </c>
      <c r="W154" s="253" t="str">
        <f>IF(PAF!$B154="","",IF(PAF!$B154=EL!$Y$2,"SPE",IF(PAF!$B154=EL!$Z$2,"SPM",IF(PAF!$B154=EL!$AA$2,"SPLH",IF(PAF!$B154=EL!$K$2,"AT",IF(PAF!$B154=EL!$L$2,"WTO",IF(PAF!$B154=EL!$A$22,"ES",IF(PAF!$B154=EL!$A$4,"FWT",IF(PAF!$B154=EL!$O$2,"hon",IF(PAF!$B154=EL!$P$2,"Inv",IF(PAF!$B154=EL!$P$2,"Inv",IF(PAF!$B154=EL!$Q$2,"MT",IF(PAF!$B154=EL!R$2,"NT",IF(PAF!$B154=EL!$S$2,"OSR",IF(PAF!$B154=EL!$A$10,"PM",IF(PAF!$B154=EL!$U$2,"PW",IF(PAF!$B154=EL!$A$12,"re",IF(PAF!$B154=EL!$W$2,"OT",IF(PAF!$B154=EL!$X$2,"OTSeven","?")))))))))))))))))))</f>
        <v/>
      </c>
      <c r="X154" s="249" t="str">
        <f>IF(B154="","",B154&amp;IF($C$4=EL!$E$5,"Full Time","Part Time"))</f>
        <v/>
      </c>
      <c r="Y154" s="122" t="str">
        <f>IFERROR(VLOOKUP(X154,EL!$C$2:$D$36,2,"False"),"")</f>
        <v/>
      </c>
    </row>
    <row r="155" spans="1:25" ht="21.75" customHeight="1">
      <c r="A155" s="118" t="str">
        <f t="shared" si="4"/>
        <v/>
      </c>
      <c r="B155" s="206"/>
      <c r="C155" s="199"/>
      <c r="D155" s="147"/>
      <c r="E155" s="199"/>
      <c r="F155" s="199"/>
      <c r="G155" s="120"/>
      <c r="H155" s="140"/>
      <c r="I155" s="141"/>
      <c r="J155" s="121"/>
      <c r="K155" s="141"/>
      <c r="L155" s="141"/>
      <c r="M155" s="119">
        <f>IF(AND(G155="",C155="",H155=""),SUM($M$15:$M154),IF(G155*H155=0,"",G155*H155))</f>
        <v>0</v>
      </c>
      <c r="N155" s="322"/>
      <c r="O155" s="323"/>
      <c r="P155" s="324"/>
      <c r="Q155" s="230"/>
      <c r="R155" s="209" t="str">
        <f>IFERROR(IF(AND($C155="",$D155="",$G155=""),"",VLOOKUP($I155,FOAPs!A$2:B$10000,2,FALSE)&amp;" &gt;"),"F")</f>
        <v/>
      </c>
      <c r="S155" s="292" t="str">
        <f>IFERROR(IF(AND($C155="",$G155=""),"",VLOOKUP($J155,FOAPs!C$2:D$10000,2,FALSE)&amp;" &gt;"),"O")</f>
        <v/>
      </c>
      <c r="T155" s="292"/>
      <c r="U155" s="209" t="str">
        <f>IFERROR(IF(AND($C155="",$G155=""),"",VLOOKUP($K155,FOAPs!E$2:F$10000,2,FALSE)&amp;" &gt;"),"A")</f>
        <v/>
      </c>
      <c r="V155" s="209" t="str">
        <f>IFERROR(IF(AND($C155="",$D155="",$G155=""),"",VLOOKUP($L155,FOAPs!G$2:H$10000,2,FALSE)),"P")</f>
        <v/>
      </c>
      <c r="W155" s="253" t="str">
        <f>IF(PAF!$B155="","",IF(PAF!$B155=EL!$Y$2,"SPE",IF(PAF!$B155=EL!$Z$2,"SPM",IF(PAF!$B155=EL!$AA$2,"SPLH",IF(PAF!$B155=EL!$K$2,"AT",IF(PAF!$B155=EL!$L$2,"WTO",IF(PAF!$B155=EL!$A$22,"ES",IF(PAF!$B155=EL!$A$4,"FWT",IF(PAF!$B155=EL!$O$2,"hon",IF(PAF!$B155=EL!$P$2,"Inv",IF(PAF!$B155=EL!$P$2,"Inv",IF(PAF!$B155=EL!$Q$2,"MT",IF(PAF!$B155=EL!R$2,"NT",IF(PAF!$B155=EL!$S$2,"OSR",IF(PAF!$B155=EL!$A$10,"PM",IF(PAF!$B155=EL!$U$2,"PW",IF(PAF!$B155=EL!$A$12,"re",IF(PAF!$B155=EL!$W$2,"OT",IF(PAF!$B155=EL!$X$2,"OTSeven","?")))))))))))))))))))</f>
        <v/>
      </c>
      <c r="X155" s="249" t="str">
        <f>IF(B155="","",B155&amp;IF($C$4=EL!$E$5,"Full Time","Part Time"))</f>
        <v/>
      </c>
      <c r="Y155" s="122" t="str">
        <f>IFERROR(VLOOKUP(X155,EL!$C$2:$D$36,2,"False"),"")</f>
        <v/>
      </c>
    </row>
    <row r="156" spans="1:25" ht="21.75" customHeight="1">
      <c r="A156" s="118" t="str">
        <f t="shared" si="4"/>
        <v/>
      </c>
      <c r="B156" s="206"/>
      <c r="C156" s="199"/>
      <c r="D156" s="147"/>
      <c r="E156" s="199"/>
      <c r="F156" s="199"/>
      <c r="G156" s="120"/>
      <c r="H156" s="140"/>
      <c r="I156" s="141"/>
      <c r="J156" s="121"/>
      <c r="K156" s="141"/>
      <c r="L156" s="141"/>
      <c r="M156" s="119">
        <f>IF(AND(G156="",C156="",H156=""),SUM($M$15:$M155),IF(G156*H156=0,"",G156*H156))</f>
        <v>0</v>
      </c>
      <c r="N156" s="319"/>
      <c r="O156" s="320"/>
      <c r="P156" s="321"/>
      <c r="Q156" s="230"/>
      <c r="R156" s="209" t="str">
        <f>IFERROR(IF(AND($C156="",$D156="",$G156=""),"",VLOOKUP($I156,FOAPs!A$2:B$10000,2,FALSE)&amp;" &gt;"),"F")</f>
        <v/>
      </c>
      <c r="S156" s="292" t="str">
        <f>IFERROR(IF(AND($C156="",$G156=""),"",VLOOKUP($J156,FOAPs!C$2:D$10000,2,FALSE)&amp;" &gt;"),"O")</f>
        <v/>
      </c>
      <c r="T156" s="292"/>
      <c r="U156" s="209" t="str">
        <f>IFERROR(IF(AND($C156="",$G156=""),"",VLOOKUP($K156,FOAPs!E$2:F$10000,2,FALSE)&amp;" &gt;"),"A")</f>
        <v/>
      </c>
      <c r="V156" s="209" t="str">
        <f>IFERROR(IF(AND($C156="",$D156="",$G156=""),"",VLOOKUP($L156,FOAPs!G$2:H$10000,2,FALSE)),"P")</f>
        <v/>
      </c>
      <c r="W156" s="253" t="str">
        <f>IF(PAF!$B156="","",IF(PAF!$B156=EL!$Y$2,"SPE",IF(PAF!$B156=EL!$Z$2,"SPM",IF(PAF!$B156=EL!$AA$2,"SPLH",IF(PAF!$B156=EL!$K$2,"AT",IF(PAF!$B156=EL!$L$2,"WTO",IF(PAF!$B156=EL!$A$22,"ES",IF(PAF!$B156=EL!$A$4,"FWT",IF(PAF!$B156=EL!$O$2,"hon",IF(PAF!$B156=EL!$P$2,"Inv",IF(PAF!$B156=EL!$P$2,"Inv",IF(PAF!$B156=EL!$Q$2,"MT",IF(PAF!$B156=EL!R$2,"NT",IF(PAF!$B156=EL!$S$2,"OSR",IF(PAF!$B156=EL!$A$10,"PM",IF(PAF!$B156=EL!$U$2,"PW",IF(PAF!$B156=EL!$A$12,"re",IF(PAF!$B156=EL!$W$2,"OT",IF(PAF!$B156=EL!$X$2,"OTSeven","?")))))))))))))))))))</f>
        <v/>
      </c>
      <c r="X156" s="249" t="str">
        <f>IF(B156="","",B156&amp;IF($C$4=EL!$E$5,"Full Time","Part Time"))</f>
        <v/>
      </c>
      <c r="Y156" s="122" t="str">
        <f>IFERROR(VLOOKUP(X156,EL!$C$2:$D$36,2,"False"),"")</f>
        <v/>
      </c>
    </row>
    <row r="157" spans="1:25" ht="21.75" customHeight="1">
      <c r="A157" s="118" t="str">
        <f t="shared" si="4"/>
        <v/>
      </c>
      <c r="B157" s="206"/>
      <c r="C157" s="199"/>
      <c r="D157" s="147"/>
      <c r="E157" s="199"/>
      <c r="F157" s="199"/>
      <c r="G157" s="120"/>
      <c r="H157" s="140"/>
      <c r="I157" s="141"/>
      <c r="J157" s="121"/>
      <c r="K157" s="141"/>
      <c r="L157" s="141"/>
      <c r="M157" s="119">
        <f>IF(AND(G157="",C157="",H157=""),SUM($M$15:$M156),IF(G157*H157=0,"",G157*H157))</f>
        <v>0</v>
      </c>
      <c r="N157" s="322"/>
      <c r="O157" s="323"/>
      <c r="P157" s="324"/>
      <c r="Q157" s="230"/>
      <c r="R157" s="209" t="str">
        <f>IFERROR(IF(AND($C157="",$D157="",$G157=""),"",VLOOKUP($I157,FOAPs!A$2:B$10000,2,FALSE)&amp;" &gt;"),"F")</f>
        <v/>
      </c>
      <c r="S157" s="292" t="str">
        <f>IFERROR(IF(AND($C157="",$G157=""),"",VLOOKUP($J157,FOAPs!C$2:D$10000,2,FALSE)&amp;" &gt;"),"O")</f>
        <v/>
      </c>
      <c r="T157" s="292"/>
      <c r="U157" s="209" t="str">
        <f>IFERROR(IF(AND($C157="",$G157=""),"",VLOOKUP($K157,FOAPs!E$2:F$10000,2,FALSE)&amp;" &gt;"),"A")</f>
        <v/>
      </c>
      <c r="V157" s="209" t="str">
        <f>IFERROR(IF(AND($C157="",$D157="",$G157=""),"",VLOOKUP($L157,FOAPs!G$2:H$10000,2,FALSE)),"P")</f>
        <v/>
      </c>
      <c r="W157" s="253" t="str">
        <f>IF(PAF!$B157="","",IF(PAF!$B157=EL!$Y$2,"SPE",IF(PAF!$B157=EL!$Z$2,"SPM",IF(PAF!$B157=EL!$AA$2,"SPLH",IF(PAF!$B157=EL!$K$2,"AT",IF(PAF!$B157=EL!$L$2,"WTO",IF(PAF!$B157=EL!$A$22,"ES",IF(PAF!$B157=EL!$A$4,"FWT",IF(PAF!$B157=EL!$O$2,"hon",IF(PAF!$B157=EL!$P$2,"Inv",IF(PAF!$B157=EL!$P$2,"Inv",IF(PAF!$B157=EL!$Q$2,"MT",IF(PAF!$B157=EL!R$2,"NT",IF(PAF!$B157=EL!$S$2,"OSR",IF(PAF!$B157=EL!$A$10,"PM",IF(PAF!$B157=EL!$U$2,"PW",IF(PAF!$B157=EL!$A$12,"re",IF(PAF!$B157=EL!$W$2,"OT",IF(PAF!$B157=EL!$X$2,"OTSeven","?")))))))))))))))))))</f>
        <v/>
      </c>
      <c r="X157" s="249" t="str">
        <f>IF(B157="","",B157&amp;IF($C$4=EL!$E$5,"Full Time","Part Time"))</f>
        <v/>
      </c>
      <c r="Y157" s="122" t="str">
        <f>IFERROR(VLOOKUP(X157,EL!$C$2:$D$36,2,"False"),"")</f>
        <v/>
      </c>
    </row>
    <row r="158" spans="1:25" ht="21.75" customHeight="1">
      <c r="A158" s="118" t="str">
        <f t="shared" si="4"/>
        <v/>
      </c>
      <c r="B158" s="206"/>
      <c r="C158" s="199"/>
      <c r="D158" s="147"/>
      <c r="E158" s="199"/>
      <c r="F158" s="199"/>
      <c r="G158" s="120"/>
      <c r="H158" s="140"/>
      <c r="I158" s="141"/>
      <c r="J158" s="121"/>
      <c r="K158" s="141"/>
      <c r="L158" s="141"/>
      <c r="M158" s="119">
        <f>IF(AND(G158="",C158="",H158=""),SUM($M$15:$M157),IF(G158*H158=0,"",G158*H158))</f>
        <v>0</v>
      </c>
      <c r="N158" s="319"/>
      <c r="O158" s="320"/>
      <c r="P158" s="321"/>
      <c r="Q158" s="230"/>
      <c r="R158" s="209" t="str">
        <f>IFERROR(IF(AND($C158="",$D158="",$G158=""),"",VLOOKUP($I158,FOAPs!A$2:B$10000,2,FALSE)&amp;" &gt;"),"F")</f>
        <v/>
      </c>
      <c r="S158" s="292" t="str">
        <f>IFERROR(IF(AND($C158="",$G158=""),"",VLOOKUP($J158,FOAPs!C$2:D$10000,2,FALSE)&amp;" &gt;"),"O")</f>
        <v/>
      </c>
      <c r="T158" s="292"/>
      <c r="U158" s="209" t="str">
        <f>IFERROR(IF(AND($C158="",$G158=""),"",VLOOKUP($K158,FOAPs!E$2:F$10000,2,FALSE)&amp;" &gt;"),"A")</f>
        <v/>
      </c>
      <c r="V158" s="209" t="str">
        <f>IFERROR(IF(AND($C158="",$D158="",$G158=""),"",VLOOKUP($L158,FOAPs!G$2:H$10000,2,FALSE)),"P")</f>
        <v/>
      </c>
      <c r="W158" s="253" t="str">
        <f>IF(PAF!$B158="","",IF(PAF!$B158=EL!$Y$2,"SPE",IF(PAF!$B158=EL!$Z$2,"SPM",IF(PAF!$B158=EL!$AA$2,"SPLH",IF(PAF!$B158=EL!$K$2,"AT",IF(PAF!$B158=EL!$L$2,"WTO",IF(PAF!$B158=EL!$A$22,"ES",IF(PAF!$B158=EL!$A$4,"FWT",IF(PAF!$B158=EL!$O$2,"hon",IF(PAF!$B158=EL!$P$2,"Inv",IF(PAF!$B158=EL!$P$2,"Inv",IF(PAF!$B158=EL!$Q$2,"MT",IF(PAF!$B158=EL!R$2,"NT",IF(PAF!$B158=EL!$S$2,"OSR",IF(PAF!$B158=EL!$A$10,"PM",IF(PAF!$B158=EL!$U$2,"PW",IF(PAF!$B158=EL!$A$12,"re",IF(PAF!$B158=EL!$W$2,"OT",IF(PAF!$B158=EL!$X$2,"OTSeven","?")))))))))))))))))))</f>
        <v/>
      </c>
      <c r="X158" s="249" t="str">
        <f>IF(B158="","",B158&amp;IF($C$4=EL!$E$5,"Full Time","Part Time"))</f>
        <v/>
      </c>
      <c r="Y158" s="122" t="str">
        <f>IFERROR(VLOOKUP(X158,EL!$C$2:$D$36,2,"False"),"")</f>
        <v/>
      </c>
    </row>
    <row r="159" spans="1:25" ht="21.75" customHeight="1">
      <c r="A159" s="118" t="str">
        <f t="shared" si="4"/>
        <v/>
      </c>
      <c r="B159" s="206"/>
      <c r="C159" s="199"/>
      <c r="D159" s="147"/>
      <c r="E159" s="199"/>
      <c r="F159" s="199"/>
      <c r="G159" s="120"/>
      <c r="H159" s="140"/>
      <c r="I159" s="141"/>
      <c r="J159" s="121"/>
      <c r="K159" s="141"/>
      <c r="L159" s="141"/>
      <c r="M159" s="119">
        <f>IF(AND(G159="",C159="",H159=""),SUM($M$15:$M158),IF(G159*H159=0,"",G159*H159))</f>
        <v>0</v>
      </c>
      <c r="N159" s="322"/>
      <c r="O159" s="323"/>
      <c r="P159" s="324"/>
      <c r="Q159" s="230"/>
      <c r="R159" s="209" t="str">
        <f>IFERROR(IF(AND($C159="",$D159="",$G159=""),"",VLOOKUP($I159,FOAPs!A$2:B$10000,2,FALSE)&amp;" &gt;"),"F")</f>
        <v/>
      </c>
      <c r="S159" s="292" t="str">
        <f>IFERROR(IF(AND($C159="",$G159=""),"",VLOOKUP($J159,FOAPs!C$2:D$10000,2,FALSE)&amp;" &gt;"),"O")</f>
        <v/>
      </c>
      <c r="T159" s="292"/>
      <c r="U159" s="209" t="str">
        <f>IFERROR(IF(AND($C159="",$G159=""),"",VLOOKUP($K159,FOAPs!E$2:F$10000,2,FALSE)&amp;" &gt;"),"A")</f>
        <v/>
      </c>
      <c r="V159" s="209" t="str">
        <f>IFERROR(IF(AND($C159="",$D159="",$G159=""),"",VLOOKUP($L159,FOAPs!G$2:H$10000,2,FALSE)),"P")</f>
        <v/>
      </c>
      <c r="W159" s="253" t="str">
        <f>IF(PAF!$B159="","",IF(PAF!$B159=EL!$Y$2,"SPE",IF(PAF!$B159=EL!$Z$2,"SPM",IF(PAF!$B159=EL!$AA$2,"SPLH",IF(PAF!$B159=EL!$K$2,"AT",IF(PAF!$B159=EL!$L$2,"WTO",IF(PAF!$B159=EL!$A$22,"ES",IF(PAF!$B159=EL!$A$4,"FWT",IF(PAF!$B159=EL!$O$2,"hon",IF(PAF!$B159=EL!$P$2,"Inv",IF(PAF!$B159=EL!$P$2,"Inv",IF(PAF!$B159=EL!$Q$2,"MT",IF(PAF!$B159=EL!R$2,"NT",IF(PAF!$B159=EL!$S$2,"OSR",IF(PAF!$B159=EL!$A$10,"PM",IF(PAF!$B159=EL!$U$2,"PW",IF(PAF!$B159=EL!$A$12,"re",IF(PAF!$B159=EL!$W$2,"OT",IF(PAF!$B159=EL!$X$2,"OTSeven","?")))))))))))))))))))</f>
        <v/>
      </c>
      <c r="X159" s="249" t="str">
        <f>IF(B159="","",B159&amp;IF($C$4=EL!$E$5,"Full Time","Part Time"))</f>
        <v/>
      </c>
      <c r="Y159" s="122" t="str">
        <f>IFERROR(VLOOKUP(X159,EL!$C$2:$D$36,2,"False"),"")</f>
        <v/>
      </c>
    </row>
    <row r="160" spans="1:25" ht="21.75" customHeight="1">
      <c r="A160" s="118" t="str">
        <f t="shared" si="4"/>
        <v/>
      </c>
      <c r="B160" s="206"/>
      <c r="C160" s="199"/>
      <c r="D160" s="147"/>
      <c r="E160" s="199"/>
      <c r="F160" s="199"/>
      <c r="G160" s="120"/>
      <c r="H160" s="140"/>
      <c r="I160" s="141"/>
      <c r="J160" s="121"/>
      <c r="K160" s="141"/>
      <c r="L160" s="141"/>
      <c r="M160" s="119">
        <f>IF(AND(G160="",C160="",H160=""),SUM($M$15:$M159),IF(G160*H160=0,"",G160*H160))</f>
        <v>0</v>
      </c>
      <c r="N160" s="319"/>
      <c r="O160" s="320"/>
      <c r="P160" s="321"/>
      <c r="Q160" s="230"/>
      <c r="R160" s="209" t="str">
        <f>IFERROR(IF(AND($C160="",$D160="",$G160=""),"",VLOOKUP($I160,FOAPs!A$2:B$10000,2,FALSE)&amp;" &gt;"),"F")</f>
        <v/>
      </c>
      <c r="S160" s="292" t="str">
        <f>IFERROR(IF(AND($C160="",$G160=""),"",VLOOKUP($J160,FOAPs!C$2:D$10000,2,FALSE)&amp;" &gt;"),"O")</f>
        <v/>
      </c>
      <c r="T160" s="292"/>
      <c r="U160" s="209" t="str">
        <f>IFERROR(IF(AND($C160="",$G160=""),"",VLOOKUP($K160,FOAPs!E$2:F$10000,2,FALSE)&amp;" &gt;"),"A")</f>
        <v/>
      </c>
      <c r="V160" s="209" t="str">
        <f>IFERROR(IF(AND($C160="",$D160="",$G160=""),"",VLOOKUP($L160,FOAPs!G$2:H$10000,2,FALSE)),"P")</f>
        <v/>
      </c>
      <c r="W160" s="253" t="str">
        <f>IF(PAF!$B160="","",IF(PAF!$B160=EL!$Y$2,"SPE",IF(PAF!$B160=EL!$Z$2,"SPM",IF(PAF!$B160=EL!$AA$2,"SPLH",IF(PAF!$B160=EL!$K$2,"AT",IF(PAF!$B160=EL!$L$2,"WTO",IF(PAF!$B160=EL!$A$22,"ES",IF(PAF!$B160=EL!$A$4,"FWT",IF(PAF!$B160=EL!$O$2,"hon",IF(PAF!$B160=EL!$P$2,"Inv",IF(PAF!$B160=EL!$P$2,"Inv",IF(PAF!$B160=EL!$Q$2,"MT",IF(PAF!$B160=EL!R$2,"NT",IF(PAF!$B160=EL!$S$2,"OSR",IF(PAF!$B160=EL!$A$10,"PM",IF(PAF!$B160=EL!$U$2,"PW",IF(PAF!$B160=EL!$A$12,"re",IF(PAF!$B160=EL!$W$2,"OT",IF(PAF!$B160=EL!$X$2,"OTSeven","?")))))))))))))))))))</f>
        <v/>
      </c>
      <c r="X160" s="249" t="str">
        <f>IF(B160="","",B160&amp;IF($C$4=EL!$E$5,"Full Time","Part Time"))</f>
        <v/>
      </c>
      <c r="Y160" s="122" t="str">
        <f>IFERROR(VLOOKUP(X160,EL!$C$2:$D$36,2,"False"),"")</f>
        <v/>
      </c>
    </row>
    <row r="161" spans="1:25" ht="21.75" customHeight="1">
      <c r="A161" s="118" t="str">
        <f t="shared" si="4"/>
        <v/>
      </c>
      <c r="B161" s="206"/>
      <c r="C161" s="199"/>
      <c r="D161" s="147"/>
      <c r="E161" s="199"/>
      <c r="F161" s="199"/>
      <c r="G161" s="120"/>
      <c r="H161" s="140"/>
      <c r="I161" s="141"/>
      <c r="J161" s="121"/>
      <c r="K161" s="141"/>
      <c r="L161" s="141"/>
      <c r="M161" s="119">
        <f>IF(AND(G161="",C161="",H161=""),SUM($M$15:$M160),IF(G161*H161=0,"",G161*H161))</f>
        <v>0</v>
      </c>
      <c r="N161" s="322"/>
      <c r="O161" s="323"/>
      <c r="P161" s="324"/>
      <c r="Q161" s="230"/>
      <c r="R161" s="209" t="str">
        <f>IFERROR(IF(AND($C161="",$D161="",$G161=""),"",VLOOKUP($I161,FOAPs!A$2:B$10000,2,FALSE)&amp;" &gt;"),"F")</f>
        <v/>
      </c>
      <c r="S161" s="292" t="str">
        <f>IFERROR(IF(AND($C161="",$G161=""),"",VLOOKUP($J161,FOAPs!C$2:D$10000,2,FALSE)&amp;" &gt;"),"O")</f>
        <v/>
      </c>
      <c r="T161" s="292"/>
      <c r="U161" s="209" t="str">
        <f>IFERROR(IF(AND($C161="",$G161=""),"",VLOOKUP($K161,FOAPs!E$2:F$10000,2,FALSE)&amp;" &gt;"),"A")</f>
        <v/>
      </c>
      <c r="V161" s="209" t="str">
        <f>IFERROR(IF(AND($C161="",$D161="",$G161=""),"",VLOOKUP($L161,FOAPs!G$2:H$10000,2,FALSE)),"P")</f>
        <v/>
      </c>
      <c r="W161" s="253" t="str">
        <f>IF(PAF!$B161="","",IF(PAF!$B161=EL!$Y$2,"SPE",IF(PAF!$B161=EL!$Z$2,"SPM",IF(PAF!$B161=EL!$AA$2,"SPLH",IF(PAF!$B161=EL!$K$2,"AT",IF(PAF!$B161=EL!$L$2,"WTO",IF(PAF!$B161=EL!$A$22,"ES",IF(PAF!$B161=EL!$A$4,"FWT",IF(PAF!$B161=EL!$O$2,"hon",IF(PAF!$B161=EL!$P$2,"Inv",IF(PAF!$B161=EL!$P$2,"Inv",IF(PAF!$B161=EL!$Q$2,"MT",IF(PAF!$B161=EL!R$2,"NT",IF(PAF!$B161=EL!$S$2,"OSR",IF(PAF!$B161=EL!$A$10,"PM",IF(PAF!$B161=EL!$U$2,"PW",IF(PAF!$B161=EL!$A$12,"re",IF(PAF!$B161=EL!$W$2,"OT",IF(PAF!$B161=EL!$X$2,"OTSeven","?")))))))))))))))))))</f>
        <v/>
      </c>
      <c r="X161" s="249" t="str">
        <f>IF(B161="","",B161&amp;IF($C$4=EL!$E$5,"Full Time","Part Time"))</f>
        <v/>
      </c>
      <c r="Y161" s="122" t="str">
        <f>IFERROR(VLOOKUP(X161,EL!$C$2:$D$36,2,"False"),"")</f>
        <v/>
      </c>
    </row>
    <row r="162" spans="1:25" ht="21.75" customHeight="1">
      <c r="A162" s="118" t="str">
        <f t="shared" si="4"/>
        <v/>
      </c>
      <c r="B162" s="206"/>
      <c r="C162" s="199"/>
      <c r="D162" s="147"/>
      <c r="E162" s="199"/>
      <c r="F162" s="199"/>
      <c r="G162" s="120"/>
      <c r="H162" s="140"/>
      <c r="I162" s="141"/>
      <c r="J162" s="121"/>
      <c r="K162" s="141"/>
      <c r="L162" s="141"/>
      <c r="M162" s="119">
        <f>IF(AND(G162="",C162="",H162=""),SUM($M$15:$M161),IF(G162*H162=0,"",G162*H162))</f>
        <v>0</v>
      </c>
      <c r="N162" s="319"/>
      <c r="O162" s="320"/>
      <c r="P162" s="321"/>
      <c r="Q162" s="230"/>
      <c r="R162" s="209" t="str">
        <f>IFERROR(IF(AND($C162="",$D162="",$G162=""),"",VLOOKUP($I162,FOAPs!A$2:B$10000,2,FALSE)&amp;" &gt;"),"F")</f>
        <v/>
      </c>
      <c r="S162" s="292" t="str">
        <f>IFERROR(IF(AND($C162="",$G162=""),"",VLOOKUP($J162,FOAPs!C$2:D$10000,2,FALSE)&amp;" &gt;"),"O")</f>
        <v/>
      </c>
      <c r="T162" s="292"/>
      <c r="U162" s="209" t="str">
        <f>IFERROR(IF(AND($C162="",$G162=""),"",VLOOKUP($K162,FOAPs!E$2:F$10000,2,FALSE)&amp;" &gt;"),"A")</f>
        <v/>
      </c>
      <c r="V162" s="209" t="str">
        <f>IFERROR(IF(AND($C162="",$D162="",$G162=""),"",VLOOKUP($L162,FOAPs!G$2:H$10000,2,FALSE)),"P")</f>
        <v/>
      </c>
      <c r="W162" s="253" t="str">
        <f>IF(PAF!$B162="","",IF(PAF!$B162=EL!$Y$2,"SPE",IF(PAF!$B162=EL!$Z$2,"SPM",IF(PAF!$B162=EL!$AA$2,"SPLH",IF(PAF!$B162=EL!$K$2,"AT",IF(PAF!$B162=EL!$L$2,"WTO",IF(PAF!$B162=EL!$A$22,"ES",IF(PAF!$B162=EL!$A$4,"FWT",IF(PAF!$B162=EL!$O$2,"hon",IF(PAF!$B162=EL!$P$2,"Inv",IF(PAF!$B162=EL!$P$2,"Inv",IF(PAF!$B162=EL!$Q$2,"MT",IF(PAF!$B162=EL!R$2,"NT",IF(PAF!$B162=EL!$S$2,"OSR",IF(PAF!$B162=EL!$A$10,"PM",IF(PAF!$B162=EL!$U$2,"PW",IF(PAF!$B162=EL!$A$12,"re",IF(PAF!$B162=EL!$W$2,"OT",IF(PAF!$B162=EL!$X$2,"OTSeven","?")))))))))))))))))))</f>
        <v/>
      </c>
      <c r="X162" s="249" t="str">
        <f>IF(B162="","",B162&amp;IF($C$4=EL!$E$5,"Full Time","Part Time"))</f>
        <v/>
      </c>
      <c r="Y162" s="122" t="str">
        <f>IFERROR(VLOOKUP(X162,EL!$C$2:$D$36,2,"False"),"")</f>
        <v/>
      </c>
    </row>
    <row r="163" spans="1:25" ht="21.75" customHeight="1">
      <c r="A163" s="118" t="str">
        <f t="shared" si="4"/>
        <v/>
      </c>
      <c r="B163" s="206"/>
      <c r="C163" s="199"/>
      <c r="D163" s="147"/>
      <c r="E163" s="199"/>
      <c r="F163" s="199"/>
      <c r="G163" s="120"/>
      <c r="H163" s="140"/>
      <c r="I163" s="141"/>
      <c r="J163" s="121"/>
      <c r="K163" s="141"/>
      <c r="L163" s="141"/>
      <c r="M163" s="119">
        <f>IF(AND(G163="",C163="",H163=""),SUM($M$15:$M162),IF(G163*H163=0,"",G163*H163))</f>
        <v>0</v>
      </c>
      <c r="N163" s="322"/>
      <c r="O163" s="323"/>
      <c r="P163" s="324"/>
      <c r="Q163" s="230"/>
      <c r="R163" s="209" t="str">
        <f>IFERROR(IF(AND($C163="",$D163="",$G163=""),"",VLOOKUP($I163,FOAPs!A$2:B$10000,2,FALSE)&amp;" &gt;"),"F")</f>
        <v/>
      </c>
      <c r="S163" s="292" t="str">
        <f>IFERROR(IF(AND($C163="",$G163=""),"",VLOOKUP($J163,FOAPs!C$2:D$10000,2,FALSE)&amp;" &gt;"),"O")</f>
        <v/>
      </c>
      <c r="T163" s="292"/>
      <c r="U163" s="209" t="str">
        <f>IFERROR(IF(AND($C163="",$G163=""),"",VLOOKUP($K163,FOAPs!E$2:F$10000,2,FALSE)&amp;" &gt;"),"A")</f>
        <v/>
      </c>
      <c r="V163" s="209" t="str">
        <f>IFERROR(IF(AND($C163="",$D163="",$G163=""),"",VLOOKUP($L163,FOAPs!G$2:H$10000,2,FALSE)),"P")</f>
        <v/>
      </c>
      <c r="W163" s="253" t="str">
        <f>IF(PAF!$B163="","",IF(PAF!$B163=EL!$Y$2,"SPE",IF(PAF!$B163=EL!$Z$2,"SPM",IF(PAF!$B163=EL!$AA$2,"SPLH",IF(PAF!$B163=EL!$K$2,"AT",IF(PAF!$B163=EL!$L$2,"WTO",IF(PAF!$B163=EL!$A$22,"ES",IF(PAF!$B163=EL!$A$4,"FWT",IF(PAF!$B163=EL!$O$2,"hon",IF(PAF!$B163=EL!$P$2,"Inv",IF(PAF!$B163=EL!$P$2,"Inv",IF(PAF!$B163=EL!$Q$2,"MT",IF(PAF!$B163=EL!R$2,"NT",IF(PAF!$B163=EL!$S$2,"OSR",IF(PAF!$B163=EL!$A$10,"PM",IF(PAF!$B163=EL!$U$2,"PW",IF(PAF!$B163=EL!$A$12,"re",IF(PAF!$B163=EL!$W$2,"OT",IF(PAF!$B163=EL!$X$2,"OTSeven","?")))))))))))))))))))</f>
        <v/>
      </c>
      <c r="X163" s="249" t="str">
        <f>IF(B163="","",B163&amp;IF($C$4=EL!$E$5,"Full Time","Part Time"))</f>
        <v/>
      </c>
      <c r="Y163" s="122" t="str">
        <f>IFERROR(VLOOKUP(X163,EL!$C$2:$D$36,2,"False"),"")</f>
        <v/>
      </c>
    </row>
    <row r="164" spans="1:25" ht="21.75" customHeight="1">
      <c r="A164" s="118" t="str">
        <f t="shared" si="4"/>
        <v/>
      </c>
      <c r="B164" s="206"/>
      <c r="C164" s="199"/>
      <c r="D164" s="147"/>
      <c r="E164" s="199"/>
      <c r="F164" s="199"/>
      <c r="G164" s="120"/>
      <c r="H164" s="140"/>
      <c r="I164" s="141"/>
      <c r="J164" s="121"/>
      <c r="K164" s="141"/>
      <c r="L164" s="141"/>
      <c r="M164" s="119">
        <f>IF(AND(G164="",C164="",H164=""),SUM($M$15:$M163),IF(G164*H164=0,"",G164*H164))</f>
        <v>0</v>
      </c>
      <c r="N164" s="319"/>
      <c r="O164" s="320"/>
      <c r="P164" s="321"/>
      <c r="Q164" s="230"/>
      <c r="R164" s="209" t="str">
        <f>IFERROR(IF(AND($C164="",$D164="",$G164=""),"",VLOOKUP($I164,FOAPs!A$2:B$10000,2,FALSE)&amp;" &gt;"),"F")</f>
        <v/>
      </c>
      <c r="S164" s="292" t="str">
        <f>IFERROR(IF(AND($C164="",$G164=""),"",VLOOKUP($J164,FOAPs!C$2:D$10000,2,FALSE)&amp;" &gt;"),"O")</f>
        <v/>
      </c>
      <c r="T164" s="292"/>
      <c r="U164" s="209" t="str">
        <f>IFERROR(IF(AND($C164="",$G164=""),"",VLOOKUP($K164,FOAPs!E$2:F$10000,2,FALSE)&amp;" &gt;"),"A")</f>
        <v/>
      </c>
      <c r="V164" s="209" t="str">
        <f>IFERROR(IF(AND($C164="",$D164="",$G164=""),"",VLOOKUP($L164,FOAPs!G$2:H$10000,2,FALSE)),"P")</f>
        <v/>
      </c>
      <c r="W164" s="253" t="str">
        <f>IF(PAF!$B164="","",IF(PAF!$B164=EL!$Y$2,"SPE",IF(PAF!$B164=EL!$Z$2,"SPM",IF(PAF!$B164=EL!$AA$2,"SPLH",IF(PAF!$B164=EL!$K$2,"AT",IF(PAF!$B164=EL!$L$2,"WTO",IF(PAF!$B164=EL!$A$22,"ES",IF(PAF!$B164=EL!$A$4,"FWT",IF(PAF!$B164=EL!$O$2,"hon",IF(PAF!$B164=EL!$P$2,"Inv",IF(PAF!$B164=EL!$P$2,"Inv",IF(PAF!$B164=EL!$Q$2,"MT",IF(PAF!$B164=EL!R$2,"NT",IF(PAF!$B164=EL!$S$2,"OSR",IF(PAF!$B164=EL!$A$10,"PM",IF(PAF!$B164=EL!$U$2,"PW",IF(PAF!$B164=EL!$A$12,"re",IF(PAF!$B164=EL!$W$2,"OT",IF(PAF!$B164=EL!$X$2,"OTSeven","?")))))))))))))))))))</f>
        <v/>
      </c>
      <c r="X164" s="249" t="str">
        <f>IF(B164="","",B164&amp;IF($C$4=EL!$E$5,"Full Time","Part Time"))</f>
        <v/>
      </c>
      <c r="Y164" s="122" t="str">
        <f>IFERROR(VLOOKUP(X164,EL!$C$2:$D$36,2,"False"),"")</f>
        <v/>
      </c>
    </row>
    <row r="165" spans="1:25" ht="21.75" customHeight="1">
      <c r="A165" s="118" t="str">
        <f t="shared" si="4"/>
        <v/>
      </c>
      <c r="B165" s="206"/>
      <c r="C165" s="199"/>
      <c r="D165" s="147"/>
      <c r="E165" s="199"/>
      <c r="F165" s="199"/>
      <c r="G165" s="120"/>
      <c r="H165" s="140"/>
      <c r="I165" s="141"/>
      <c r="J165" s="121"/>
      <c r="K165" s="141"/>
      <c r="L165" s="141"/>
      <c r="M165" s="119">
        <f>IF(AND(G165="",C165="",H165=""),SUM($M$15:$M164),IF(G165*H165=0,"",G165*H165))</f>
        <v>0</v>
      </c>
      <c r="N165" s="322"/>
      <c r="O165" s="323"/>
      <c r="P165" s="324"/>
      <c r="Q165" s="230"/>
      <c r="R165" s="209" t="str">
        <f>IFERROR(IF(AND($C165="",$D165="",$G165=""),"",VLOOKUP($I165,FOAPs!A$2:B$10000,2,FALSE)&amp;" &gt;"),"F")</f>
        <v/>
      </c>
      <c r="S165" s="292" t="str">
        <f>IFERROR(IF(AND($C165="",$G165=""),"",VLOOKUP($J165,FOAPs!C$2:D$10000,2,FALSE)&amp;" &gt;"),"O")</f>
        <v/>
      </c>
      <c r="T165" s="292"/>
      <c r="U165" s="209" t="str">
        <f>IFERROR(IF(AND($C165="",$G165=""),"",VLOOKUP($K165,FOAPs!E$2:F$10000,2,FALSE)&amp;" &gt;"),"A")</f>
        <v/>
      </c>
      <c r="V165" s="209" t="str">
        <f>IFERROR(IF(AND($C165="",$D165="",$G165=""),"",VLOOKUP($L165,FOAPs!G$2:H$10000,2,FALSE)),"P")</f>
        <v/>
      </c>
      <c r="W165" s="253" t="str">
        <f>IF(PAF!$B165="","",IF(PAF!$B165=EL!$Y$2,"SPE",IF(PAF!$B165=EL!$Z$2,"SPM",IF(PAF!$B165=EL!$AA$2,"SPLH",IF(PAF!$B165=EL!$K$2,"AT",IF(PAF!$B165=EL!$L$2,"WTO",IF(PAF!$B165=EL!$A$22,"ES",IF(PAF!$B165=EL!$A$4,"FWT",IF(PAF!$B165=EL!$O$2,"hon",IF(PAF!$B165=EL!$P$2,"Inv",IF(PAF!$B165=EL!$P$2,"Inv",IF(PAF!$B165=EL!$Q$2,"MT",IF(PAF!$B165=EL!R$2,"NT",IF(PAF!$B165=EL!$S$2,"OSR",IF(PAF!$B165=EL!$A$10,"PM",IF(PAF!$B165=EL!$U$2,"PW",IF(PAF!$B165=EL!$A$12,"re",IF(PAF!$B165=EL!$W$2,"OT",IF(PAF!$B165=EL!$X$2,"OTSeven","?")))))))))))))))))))</f>
        <v/>
      </c>
      <c r="X165" s="249" t="str">
        <f>IF(B165="","",B165&amp;IF($C$4=EL!$E$5,"Full Time","Part Time"))</f>
        <v/>
      </c>
      <c r="Y165" s="122" t="str">
        <f>IFERROR(VLOOKUP(X165,EL!$C$2:$D$36,2,"False"),"")</f>
        <v/>
      </c>
    </row>
    <row r="166" spans="1:25" ht="21.75" customHeight="1">
      <c r="A166" s="118" t="str">
        <f t="shared" si="4"/>
        <v/>
      </c>
      <c r="B166" s="206"/>
      <c r="C166" s="199"/>
      <c r="D166" s="147"/>
      <c r="E166" s="199"/>
      <c r="F166" s="199"/>
      <c r="G166" s="120"/>
      <c r="H166" s="140"/>
      <c r="I166" s="141"/>
      <c r="J166" s="121"/>
      <c r="K166" s="141"/>
      <c r="L166" s="141"/>
      <c r="M166" s="119">
        <f>IF(AND(G166="",C166="",H166=""),SUM($M$15:$M165),IF(G166*H166=0,"",G166*H166))</f>
        <v>0</v>
      </c>
      <c r="N166" s="319"/>
      <c r="O166" s="320"/>
      <c r="P166" s="321"/>
      <c r="Q166" s="230"/>
      <c r="R166" s="209" t="str">
        <f>IFERROR(IF(AND($C166="",$D166="",$G166=""),"",VLOOKUP($I166,FOAPs!A$2:B$10000,2,FALSE)&amp;" &gt;"),"F")</f>
        <v/>
      </c>
      <c r="S166" s="292" t="str">
        <f>IFERROR(IF(AND($C166="",$G166=""),"",VLOOKUP($J166,FOAPs!C$2:D$10000,2,FALSE)&amp;" &gt;"),"O")</f>
        <v/>
      </c>
      <c r="T166" s="292"/>
      <c r="U166" s="209" t="str">
        <f>IFERROR(IF(AND($C166="",$G166=""),"",VLOOKUP($K166,FOAPs!E$2:F$10000,2,FALSE)&amp;" &gt;"),"A")</f>
        <v/>
      </c>
      <c r="V166" s="209" t="str">
        <f>IFERROR(IF(AND($C166="",$D166="",$G166=""),"",VLOOKUP($L166,FOAPs!G$2:H$10000,2,FALSE)),"P")</f>
        <v/>
      </c>
      <c r="W166" s="253" t="str">
        <f>IF(PAF!$B166="","",IF(PAF!$B166=EL!$Y$2,"SPE",IF(PAF!$B166=EL!$Z$2,"SPM",IF(PAF!$B166=EL!$AA$2,"SPLH",IF(PAF!$B166=EL!$K$2,"AT",IF(PAF!$B166=EL!$L$2,"WTO",IF(PAF!$B166=EL!$A$22,"ES",IF(PAF!$B166=EL!$A$4,"FWT",IF(PAF!$B166=EL!$O$2,"hon",IF(PAF!$B166=EL!$P$2,"Inv",IF(PAF!$B166=EL!$P$2,"Inv",IF(PAF!$B166=EL!$Q$2,"MT",IF(PAF!$B166=EL!R$2,"NT",IF(PAF!$B166=EL!$S$2,"OSR",IF(PAF!$B166=EL!$A$10,"PM",IF(PAF!$B166=EL!$U$2,"PW",IF(PAF!$B166=EL!$A$12,"re",IF(PAF!$B166=EL!$W$2,"OT",IF(PAF!$B166=EL!$X$2,"OTSeven","?")))))))))))))))))))</f>
        <v/>
      </c>
      <c r="X166" s="249" t="str">
        <f>IF(B166="","",B166&amp;IF($C$4=EL!$E$5,"Full Time","Part Time"))</f>
        <v/>
      </c>
      <c r="Y166" s="122" t="str">
        <f>IFERROR(VLOOKUP(X166,EL!$C$2:$D$36,2,"False"),"")</f>
        <v/>
      </c>
    </row>
    <row r="167" spans="1:25" ht="21.75" customHeight="1">
      <c r="A167" s="118" t="str">
        <f t="shared" si="4"/>
        <v/>
      </c>
      <c r="B167" s="206"/>
      <c r="C167" s="199"/>
      <c r="D167" s="147"/>
      <c r="E167" s="199"/>
      <c r="F167" s="199"/>
      <c r="G167" s="120"/>
      <c r="H167" s="140"/>
      <c r="I167" s="141"/>
      <c r="J167" s="121"/>
      <c r="K167" s="141"/>
      <c r="L167" s="141"/>
      <c r="M167" s="119">
        <f>IF(AND(G167="",C167="",H167=""),SUM($M$15:$M166),IF(G167*H167=0,"",G167*H167))</f>
        <v>0</v>
      </c>
      <c r="N167" s="322"/>
      <c r="O167" s="323"/>
      <c r="P167" s="324"/>
      <c r="Q167" s="230"/>
      <c r="R167" s="209" t="str">
        <f>IFERROR(IF(AND($C167="",$D167="",$G167=""),"",VLOOKUP($I167,FOAPs!A$2:B$10000,2,FALSE)&amp;" &gt;"),"F")</f>
        <v/>
      </c>
      <c r="S167" s="292" t="str">
        <f>IFERROR(IF(AND($C167="",$G167=""),"",VLOOKUP($J167,FOAPs!C$2:D$10000,2,FALSE)&amp;" &gt;"),"O")</f>
        <v/>
      </c>
      <c r="T167" s="292"/>
      <c r="U167" s="209" t="str">
        <f>IFERROR(IF(AND($C167="",$G167=""),"",VLOOKUP($K167,FOAPs!E$2:F$10000,2,FALSE)&amp;" &gt;"),"A")</f>
        <v/>
      </c>
      <c r="V167" s="209" t="str">
        <f>IFERROR(IF(AND($C167="",$D167="",$G167=""),"",VLOOKUP($L167,FOAPs!G$2:H$10000,2,FALSE)),"P")</f>
        <v/>
      </c>
      <c r="W167" s="253" t="str">
        <f>IF(PAF!$B167="","",IF(PAF!$B167=EL!$Y$2,"SPE",IF(PAF!$B167=EL!$Z$2,"SPM",IF(PAF!$B167=EL!$AA$2,"SPLH",IF(PAF!$B167=EL!$K$2,"AT",IF(PAF!$B167=EL!$L$2,"WTO",IF(PAF!$B167=EL!$A$22,"ES",IF(PAF!$B167=EL!$A$4,"FWT",IF(PAF!$B167=EL!$O$2,"hon",IF(PAF!$B167=EL!$P$2,"Inv",IF(PAF!$B167=EL!$P$2,"Inv",IF(PAF!$B167=EL!$Q$2,"MT",IF(PAF!$B167=EL!R$2,"NT",IF(PAF!$B167=EL!$S$2,"OSR",IF(PAF!$B167=EL!$A$10,"PM",IF(PAF!$B167=EL!$U$2,"PW",IF(PAF!$B167=EL!$A$12,"re",IF(PAF!$B167=EL!$W$2,"OT",IF(PAF!$B167=EL!$X$2,"OTSeven","?")))))))))))))))))))</f>
        <v/>
      </c>
      <c r="X167" s="249" t="str">
        <f>IF(B167="","",B167&amp;IF($C$4=EL!$E$5,"Full Time","Part Time"))</f>
        <v/>
      </c>
      <c r="Y167" s="122" t="str">
        <f>IFERROR(VLOOKUP(X167,EL!$C$2:$D$36,2,"False"),"")</f>
        <v/>
      </c>
    </row>
    <row r="168" spans="1:25" ht="21.75" customHeight="1">
      <c r="A168" s="118" t="str">
        <f t="shared" si="4"/>
        <v/>
      </c>
      <c r="B168" s="206"/>
      <c r="C168" s="199"/>
      <c r="D168" s="147"/>
      <c r="E168" s="199"/>
      <c r="F168" s="199"/>
      <c r="G168" s="120"/>
      <c r="H168" s="140"/>
      <c r="I168" s="141"/>
      <c r="J168" s="121"/>
      <c r="K168" s="141"/>
      <c r="L168" s="141"/>
      <c r="M168" s="119">
        <f>IF(AND(G168="",C168="",H168=""),SUM($M$15:$M167),IF(G168*H168=0,"",G168*H168))</f>
        <v>0</v>
      </c>
      <c r="N168" s="319"/>
      <c r="O168" s="320"/>
      <c r="P168" s="321"/>
      <c r="Q168" s="230"/>
      <c r="R168" s="209" t="str">
        <f>IFERROR(IF(AND($C168="",$D168="",$G168=""),"",VLOOKUP($I168,FOAPs!A$2:B$10000,2,FALSE)&amp;" &gt;"),"F")</f>
        <v/>
      </c>
      <c r="S168" s="292" t="str">
        <f>IFERROR(IF(AND($C168="",$G168=""),"",VLOOKUP($J168,FOAPs!C$2:D$10000,2,FALSE)&amp;" &gt;"),"O")</f>
        <v/>
      </c>
      <c r="T168" s="292"/>
      <c r="U168" s="209" t="str">
        <f>IFERROR(IF(AND($C168="",$G168=""),"",VLOOKUP($K168,FOAPs!E$2:F$10000,2,FALSE)&amp;" &gt;"),"A")</f>
        <v/>
      </c>
      <c r="V168" s="209" t="str">
        <f>IFERROR(IF(AND($C168="",$D168="",$G168=""),"",VLOOKUP($L168,FOAPs!G$2:H$10000,2,FALSE)),"P")</f>
        <v/>
      </c>
      <c r="W168" s="253" t="str">
        <f>IF(PAF!$B168="","",IF(PAF!$B168=EL!$Y$2,"SPE",IF(PAF!$B168=EL!$Z$2,"SPM",IF(PAF!$B168=EL!$AA$2,"SPLH",IF(PAF!$B168=EL!$K$2,"AT",IF(PAF!$B168=EL!$L$2,"WTO",IF(PAF!$B168=EL!$A$22,"ES",IF(PAF!$B168=EL!$A$4,"FWT",IF(PAF!$B168=EL!$O$2,"hon",IF(PAF!$B168=EL!$P$2,"Inv",IF(PAF!$B168=EL!$P$2,"Inv",IF(PAF!$B168=EL!$Q$2,"MT",IF(PAF!$B168=EL!R$2,"NT",IF(PAF!$B168=EL!$S$2,"OSR",IF(PAF!$B168=EL!$A$10,"PM",IF(PAF!$B168=EL!$U$2,"PW",IF(PAF!$B168=EL!$A$12,"re",IF(PAF!$B168=EL!$W$2,"OT",IF(PAF!$B168=EL!$X$2,"OTSeven","?")))))))))))))))))))</f>
        <v/>
      </c>
      <c r="X168" s="249" t="str">
        <f>IF(B168="","",B168&amp;IF($C$4=EL!$E$5,"Full Time","Part Time"))</f>
        <v/>
      </c>
      <c r="Y168" s="122" t="str">
        <f>IFERROR(VLOOKUP(X168,EL!$C$2:$D$36,2,"False"),"")</f>
        <v/>
      </c>
    </row>
    <row r="169" spans="1:25" ht="21.75" customHeight="1">
      <c r="A169" s="118" t="str">
        <f t="shared" si="4"/>
        <v/>
      </c>
      <c r="B169" s="206"/>
      <c r="C169" s="199"/>
      <c r="D169" s="147"/>
      <c r="E169" s="199"/>
      <c r="F169" s="199"/>
      <c r="G169" s="120"/>
      <c r="H169" s="140"/>
      <c r="I169" s="141"/>
      <c r="J169" s="121"/>
      <c r="K169" s="141"/>
      <c r="L169" s="141"/>
      <c r="M169" s="119">
        <f>IF(AND(G169="",C169="",H169=""),SUM($M$15:$M168),IF(G169*H169=0,"",G169*H169))</f>
        <v>0</v>
      </c>
      <c r="N169" s="322"/>
      <c r="O169" s="323"/>
      <c r="P169" s="324"/>
      <c r="Q169" s="230"/>
      <c r="R169" s="209" t="str">
        <f>IFERROR(IF(AND($C169="",$D169="",$G169=""),"",VLOOKUP($I169,FOAPs!A$2:B$10000,2,FALSE)&amp;" &gt;"),"F")</f>
        <v/>
      </c>
      <c r="S169" s="292" t="str">
        <f>IFERROR(IF(AND($C169="",$G169=""),"",VLOOKUP($J169,FOAPs!C$2:D$10000,2,FALSE)&amp;" &gt;"),"O")</f>
        <v/>
      </c>
      <c r="T169" s="292"/>
      <c r="U169" s="209" t="str">
        <f>IFERROR(IF(AND($C169="",$G169=""),"",VLOOKUP($K169,FOAPs!E$2:F$10000,2,FALSE)&amp;" &gt;"),"A")</f>
        <v/>
      </c>
      <c r="V169" s="209" t="str">
        <f>IFERROR(IF(AND($C169="",$D169="",$G169=""),"",VLOOKUP($L169,FOAPs!G$2:H$10000,2,FALSE)),"P")</f>
        <v/>
      </c>
      <c r="W169" s="253" t="str">
        <f>IF(PAF!$B169="","",IF(PAF!$B169=EL!$Y$2,"SPE",IF(PAF!$B169=EL!$Z$2,"SPM",IF(PAF!$B169=EL!$AA$2,"SPLH",IF(PAF!$B169=EL!$K$2,"AT",IF(PAF!$B169=EL!$L$2,"WTO",IF(PAF!$B169=EL!$A$22,"ES",IF(PAF!$B169=EL!$A$4,"FWT",IF(PAF!$B169=EL!$O$2,"hon",IF(PAF!$B169=EL!$P$2,"Inv",IF(PAF!$B169=EL!$P$2,"Inv",IF(PAF!$B169=EL!$Q$2,"MT",IF(PAF!$B169=EL!R$2,"NT",IF(PAF!$B169=EL!$S$2,"OSR",IF(PAF!$B169=EL!$A$10,"PM",IF(PAF!$B169=EL!$U$2,"PW",IF(PAF!$B169=EL!$A$12,"re",IF(PAF!$B169=EL!$W$2,"OT",IF(PAF!$B169=EL!$X$2,"OTSeven","?")))))))))))))))))))</f>
        <v/>
      </c>
      <c r="X169" s="249" t="str">
        <f>IF(B169="","",B169&amp;IF($C$4=EL!$E$5,"Full Time","Part Time"))</f>
        <v/>
      </c>
      <c r="Y169" s="122" t="str">
        <f>IFERROR(VLOOKUP(X169,EL!$C$2:$D$36,2,"False"),"")</f>
        <v/>
      </c>
    </row>
    <row r="170" spans="1:25" ht="21.75" customHeight="1">
      <c r="A170" s="118" t="str">
        <f t="shared" si="4"/>
        <v/>
      </c>
      <c r="B170" s="206"/>
      <c r="C170" s="199"/>
      <c r="D170" s="147"/>
      <c r="E170" s="199"/>
      <c r="F170" s="199"/>
      <c r="G170" s="120"/>
      <c r="H170" s="140"/>
      <c r="I170" s="141"/>
      <c r="J170" s="121"/>
      <c r="K170" s="141"/>
      <c r="L170" s="141"/>
      <c r="M170" s="119">
        <f>IF(AND(G170="",C170="",H170=""),SUM($M$15:$M169),IF(G170*H170=0,"",G170*H170))</f>
        <v>0</v>
      </c>
      <c r="N170" s="319"/>
      <c r="O170" s="320"/>
      <c r="P170" s="321"/>
      <c r="Q170" s="230"/>
      <c r="R170" s="209" t="str">
        <f>IFERROR(IF(AND($C170="",$D170="",$G170=""),"",VLOOKUP($I170,FOAPs!A$2:B$10000,2,FALSE)&amp;" &gt;"),"F")</f>
        <v/>
      </c>
      <c r="S170" s="292" t="str">
        <f>IFERROR(IF(AND($C170="",$G170=""),"",VLOOKUP($J170,FOAPs!C$2:D$10000,2,FALSE)&amp;" &gt;"),"O")</f>
        <v/>
      </c>
      <c r="T170" s="292"/>
      <c r="U170" s="209" t="str">
        <f>IFERROR(IF(AND($C170="",$G170=""),"",VLOOKUP($K170,FOAPs!E$2:F$10000,2,FALSE)&amp;" &gt;"),"A")</f>
        <v/>
      </c>
      <c r="V170" s="209" t="str">
        <f>IFERROR(IF(AND($C170="",$D170="",$G170=""),"",VLOOKUP($L170,FOAPs!G$2:H$10000,2,FALSE)),"P")</f>
        <v/>
      </c>
      <c r="W170" s="253" t="str">
        <f>IF(PAF!$B170="","",IF(PAF!$B170=EL!$Y$2,"SPE",IF(PAF!$B170=EL!$Z$2,"SPM",IF(PAF!$B170=EL!$AA$2,"SPLH",IF(PAF!$B170=EL!$K$2,"AT",IF(PAF!$B170=EL!$L$2,"WTO",IF(PAF!$B170=EL!$A$22,"ES",IF(PAF!$B170=EL!$A$4,"FWT",IF(PAF!$B170=EL!$O$2,"hon",IF(PAF!$B170=EL!$P$2,"Inv",IF(PAF!$B170=EL!$P$2,"Inv",IF(PAF!$B170=EL!$Q$2,"MT",IF(PAF!$B170=EL!R$2,"NT",IF(PAF!$B170=EL!$S$2,"OSR",IF(PAF!$B170=EL!$A$10,"PM",IF(PAF!$B170=EL!$U$2,"PW",IF(PAF!$B170=EL!$A$12,"re",IF(PAF!$B170=EL!$W$2,"OT",IF(PAF!$B170=EL!$X$2,"OTSeven","?")))))))))))))))))))</f>
        <v/>
      </c>
      <c r="X170" s="249" t="str">
        <f>IF(B170="","",B170&amp;IF($C$4=EL!$E$5,"Full Time","Part Time"))</f>
        <v/>
      </c>
      <c r="Y170" s="122" t="str">
        <f>IFERROR(VLOOKUP(X170,EL!$C$2:$D$36,2,"False"),"")</f>
        <v/>
      </c>
    </row>
    <row r="171" spans="1:25" ht="21.75" customHeight="1">
      <c r="A171" s="118" t="str">
        <f t="shared" si="4"/>
        <v/>
      </c>
      <c r="B171" s="206"/>
      <c r="C171" s="199"/>
      <c r="D171" s="147"/>
      <c r="E171" s="199"/>
      <c r="F171" s="199"/>
      <c r="G171" s="120"/>
      <c r="H171" s="140"/>
      <c r="I171" s="141"/>
      <c r="J171" s="121"/>
      <c r="K171" s="141"/>
      <c r="L171" s="141"/>
      <c r="M171" s="119">
        <f>IF(AND(G171="",C171="",H171=""),SUM($M$15:$M170),IF(G171*H171=0,"",G171*H171))</f>
        <v>0</v>
      </c>
      <c r="N171" s="322"/>
      <c r="O171" s="323"/>
      <c r="P171" s="324"/>
      <c r="Q171" s="230"/>
      <c r="R171" s="209" t="str">
        <f>IFERROR(IF(AND($C171="",$D171="",$G171=""),"",VLOOKUP($I171,FOAPs!A$2:B$10000,2,FALSE)&amp;" &gt;"),"F")</f>
        <v/>
      </c>
      <c r="S171" s="292" t="str">
        <f>IFERROR(IF(AND($C171="",$G171=""),"",VLOOKUP($J171,FOAPs!C$2:D$10000,2,FALSE)&amp;" &gt;"),"O")</f>
        <v/>
      </c>
      <c r="T171" s="292"/>
      <c r="U171" s="209" t="str">
        <f>IFERROR(IF(AND($C171="",$G171=""),"",VLOOKUP($K171,FOAPs!E$2:F$10000,2,FALSE)&amp;" &gt;"),"A")</f>
        <v/>
      </c>
      <c r="V171" s="209" t="str">
        <f>IFERROR(IF(AND($C171="",$D171="",$G171=""),"",VLOOKUP($L171,FOAPs!G$2:H$10000,2,FALSE)),"P")</f>
        <v/>
      </c>
      <c r="W171" s="253" t="str">
        <f>IF(PAF!$B171="","",IF(PAF!$B171=EL!$Y$2,"SPE",IF(PAF!$B171=EL!$Z$2,"SPM",IF(PAF!$B171=EL!$AA$2,"SPLH",IF(PAF!$B171=EL!$K$2,"AT",IF(PAF!$B171=EL!$L$2,"WTO",IF(PAF!$B171=EL!$A$22,"ES",IF(PAF!$B171=EL!$A$4,"FWT",IF(PAF!$B171=EL!$O$2,"hon",IF(PAF!$B171=EL!$P$2,"Inv",IF(PAF!$B171=EL!$P$2,"Inv",IF(PAF!$B171=EL!$Q$2,"MT",IF(PAF!$B171=EL!R$2,"NT",IF(PAF!$B171=EL!$S$2,"OSR",IF(PAF!$B171=EL!$A$10,"PM",IF(PAF!$B171=EL!$U$2,"PW",IF(PAF!$B171=EL!$A$12,"re",IF(PAF!$B171=EL!$W$2,"OT",IF(PAF!$B171=EL!$X$2,"OTSeven","?")))))))))))))))))))</f>
        <v/>
      </c>
      <c r="X171" s="249" t="str">
        <f>IF(B171="","",B171&amp;IF($C$4=EL!$E$5,"Full Time","Part Time"))</f>
        <v/>
      </c>
      <c r="Y171" s="122" t="str">
        <f>IFERROR(VLOOKUP(X171,EL!$C$2:$D$36,2,"False"),"")</f>
        <v/>
      </c>
    </row>
    <row r="172" spans="1:25" ht="21.75" customHeight="1">
      <c r="A172" s="118" t="str">
        <f t="shared" si="4"/>
        <v/>
      </c>
      <c r="B172" s="206"/>
      <c r="C172" s="199"/>
      <c r="D172" s="147"/>
      <c r="E172" s="199"/>
      <c r="F172" s="199"/>
      <c r="G172" s="120"/>
      <c r="H172" s="140"/>
      <c r="I172" s="141"/>
      <c r="J172" s="121"/>
      <c r="K172" s="141"/>
      <c r="L172" s="141"/>
      <c r="M172" s="119">
        <f>IF(AND(G172="",C172="",H172=""),SUM($M$15:$M171),IF(G172*H172=0,"",G172*H172))</f>
        <v>0</v>
      </c>
      <c r="N172" s="319"/>
      <c r="O172" s="320"/>
      <c r="P172" s="321"/>
      <c r="Q172" s="230"/>
      <c r="R172" s="209" t="str">
        <f>IFERROR(IF(AND($C172="",$D172="",$G172=""),"",VLOOKUP($I172,FOAPs!A$2:B$10000,2,FALSE)&amp;" &gt;"),"F")</f>
        <v/>
      </c>
      <c r="S172" s="292" t="str">
        <f>IFERROR(IF(AND($C172="",$G172=""),"",VLOOKUP($J172,FOAPs!C$2:D$10000,2,FALSE)&amp;" &gt;"),"O")</f>
        <v/>
      </c>
      <c r="T172" s="292"/>
      <c r="U172" s="209" t="str">
        <f>IFERROR(IF(AND($C172="",$G172=""),"",VLOOKUP($K172,FOAPs!E$2:F$10000,2,FALSE)&amp;" &gt;"),"A")</f>
        <v/>
      </c>
      <c r="V172" s="209" t="str">
        <f>IFERROR(IF(AND($C172="",$D172="",$G172=""),"",VLOOKUP($L172,FOAPs!G$2:H$10000,2,FALSE)),"P")</f>
        <v/>
      </c>
      <c r="W172" s="253" t="str">
        <f>IF(PAF!$B172="","",IF(PAF!$B172=EL!$Y$2,"SPE",IF(PAF!$B172=EL!$Z$2,"SPM",IF(PAF!$B172=EL!$AA$2,"SPLH",IF(PAF!$B172=EL!$K$2,"AT",IF(PAF!$B172=EL!$L$2,"WTO",IF(PAF!$B172=EL!$A$22,"ES",IF(PAF!$B172=EL!$A$4,"FWT",IF(PAF!$B172=EL!$O$2,"hon",IF(PAF!$B172=EL!$P$2,"Inv",IF(PAF!$B172=EL!$P$2,"Inv",IF(PAF!$B172=EL!$Q$2,"MT",IF(PAF!$B172=EL!R$2,"NT",IF(PAF!$B172=EL!$S$2,"OSR",IF(PAF!$B172=EL!$A$10,"PM",IF(PAF!$B172=EL!$U$2,"PW",IF(PAF!$B172=EL!$A$12,"re",IF(PAF!$B172=EL!$W$2,"OT",IF(PAF!$B172=EL!$X$2,"OTSeven","?")))))))))))))))))))</f>
        <v/>
      </c>
      <c r="X172" s="249" t="str">
        <f>IF(B172="","",B172&amp;IF($C$4=EL!$E$5,"Full Time","Part Time"))</f>
        <v/>
      </c>
      <c r="Y172" s="122" t="str">
        <f>IFERROR(VLOOKUP(X172,EL!$C$2:$D$36,2,"False"),"")</f>
        <v/>
      </c>
    </row>
    <row r="173" spans="1:25" ht="21.75" customHeight="1">
      <c r="A173" s="118" t="str">
        <f t="shared" si="4"/>
        <v/>
      </c>
      <c r="B173" s="206"/>
      <c r="C173" s="199"/>
      <c r="D173" s="147"/>
      <c r="E173" s="199"/>
      <c r="F173" s="199"/>
      <c r="G173" s="120"/>
      <c r="H173" s="140"/>
      <c r="I173" s="141"/>
      <c r="J173" s="121"/>
      <c r="K173" s="141"/>
      <c r="L173" s="141"/>
      <c r="M173" s="119">
        <f>IF(AND(G173="",C173="",H173=""),SUM($M$15:$M172),IF(G173*H173=0,"",G173*H173))</f>
        <v>0</v>
      </c>
      <c r="N173" s="322"/>
      <c r="O173" s="323"/>
      <c r="P173" s="324"/>
      <c r="Q173" s="230"/>
      <c r="R173" s="209" t="str">
        <f>IFERROR(IF(AND($C173="",$D173="",$G173=""),"",VLOOKUP($I173,FOAPs!A$2:B$10000,2,FALSE)&amp;" &gt;"),"F")</f>
        <v/>
      </c>
      <c r="S173" s="292" t="str">
        <f>IFERROR(IF(AND($C173="",$G173=""),"",VLOOKUP($J173,FOAPs!C$2:D$10000,2,FALSE)&amp;" &gt;"),"O")</f>
        <v/>
      </c>
      <c r="T173" s="292"/>
      <c r="U173" s="209" t="str">
        <f>IFERROR(IF(AND($C173="",$G173=""),"",VLOOKUP($K173,FOAPs!E$2:F$10000,2,FALSE)&amp;" &gt;"),"A")</f>
        <v/>
      </c>
      <c r="V173" s="209" t="str">
        <f>IFERROR(IF(AND($C173="",$D173="",$G173=""),"",VLOOKUP($L173,FOAPs!G$2:H$10000,2,FALSE)),"P")</f>
        <v/>
      </c>
      <c r="W173" s="253" t="str">
        <f>IF(PAF!$B173="","",IF(PAF!$B173=EL!$Y$2,"SPE",IF(PAF!$B173=EL!$Z$2,"SPM",IF(PAF!$B173=EL!$AA$2,"SPLH",IF(PAF!$B173=EL!$K$2,"AT",IF(PAF!$B173=EL!$L$2,"WTO",IF(PAF!$B173=EL!$A$22,"ES",IF(PAF!$B173=EL!$A$4,"FWT",IF(PAF!$B173=EL!$O$2,"hon",IF(PAF!$B173=EL!$P$2,"Inv",IF(PAF!$B173=EL!$P$2,"Inv",IF(PAF!$B173=EL!$Q$2,"MT",IF(PAF!$B173=EL!R$2,"NT",IF(PAF!$B173=EL!$S$2,"OSR",IF(PAF!$B173=EL!$A$10,"PM",IF(PAF!$B173=EL!$U$2,"PW",IF(PAF!$B173=EL!$A$12,"re",IF(PAF!$B173=EL!$W$2,"OT",IF(PAF!$B173=EL!$X$2,"OTSeven","?")))))))))))))))))))</f>
        <v/>
      </c>
      <c r="X173" s="249" t="str">
        <f>IF(B173="","",B173&amp;IF($C$4=EL!$E$5,"Full Time","Part Time"))</f>
        <v/>
      </c>
      <c r="Y173" s="122" t="str">
        <f>IFERROR(VLOOKUP(X173,EL!$C$2:$D$36,2,"False"),"")</f>
        <v/>
      </c>
    </row>
    <row r="174" spans="1:25" ht="21.75" customHeight="1">
      <c r="A174" s="118" t="str">
        <f t="shared" si="4"/>
        <v/>
      </c>
      <c r="B174" s="206"/>
      <c r="C174" s="199"/>
      <c r="D174" s="147"/>
      <c r="E174" s="199"/>
      <c r="F174" s="199"/>
      <c r="G174" s="120"/>
      <c r="H174" s="140"/>
      <c r="I174" s="141"/>
      <c r="J174" s="121"/>
      <c r="K174" s="141"/>
      <c r="L174" s="141"/>
      <c r="M174" s="119">
        <f>IF(AND(G174="",C174="",H174=""),SUM($M$15:$M173),IF(G174*H174=0,"",G174*H174))</f>
        <v>0</v>
      </c>
      <c r="N174" s="319"/>
      <c r="O174" s="320"/>
      <c r="P174" s="321"/>
      <c r="Q174" s="230"/>
      <c r="R174" s="209" t="str">
        <f>IFERROR(IF(AND($C174="",$D174="",$G174=""),"",VLOOKUP($I174,FOAPs!A$2:B$10000,2,FALSE)&amp;" &gt;"),"F")</f>
        <v/>
      </c>
      <c r="S174" s="292" t="str">
        <f>IFERROR(IF(AND($C174="",$G174=""),"",VLOOKUP($J174,FOAPs!C$2:D$10000,2,FALSE)&amp;" &gt;"),"O")</f>
        <v/>
      </c>
      <c r="T174" s="292"/>
      <c r="U174" s="209" t="str">
        <f>IFERROR(IF(AND($C174="",$G174=""),"",VLOOKUP($K174,FOAPs!E$2:F$10000,2,FALSE)&amp;" &gt;"),"A")</f>
        <v/>
      </c>
      <c r="V174" s="209" t="str">
        <f>IFERROR(IF(AND($C174="",$D174="",$G174=""),"",VLOOKUP($L174,FOAPs!G$2:H$10000,2,FALSE)),"P")</f>
        <v/>
      </c>
      <c r="W174" s="253" t="str">
        <f>IF(PAF!$B174="","",IF(PAF!$B174=EL!$Y$2,"SPE",IF(PAF!$B174=EL!$Z$2,"SPM",IF(PAF!$B174=EL!$AA$2,"SPLH",IF(PAF!$B174=EL!$K$2,"AT",IF(PAF!$B174=EL!$L$2,"WTO",IF(PAF!$B174=EL!$A$22,"ES",IF(PAF!$B174=EL!$A$4,"FWT",IF(PAF!$B174=EL!$O$2,"hon",IF(PAF!$B174=EL!$P$2,"Inv",IF(PAF!$B174=EL!$P$2,"Inv",IF(PAF!$B174=EL!$Q$2,"MT",IF(PAF!$B174=EL!R$2,"NT",IF(PAF!$B174=EL!$S$2,"OSR",IF(PAF!$B174=EL!$A$10,"PM",IF(PAF!$B174=EL!$U$2,"PW",IF(PAF!$B174=EL!$A$12,"re",IF(PAF!$B174=EL!$W$2,"OT",IF(PAF!$B174=EL!$X$2,"OTSeven","?")))))))))))))))))))</f>
        <v/>
      </c>
      <c r="X174" s="249" t="str">
        <f>IF(B174="","",B174&amp;IF($C$4=EL!$E$5,"Full Time","Part Time"))</f>
        <v/>
      </c>
      <c r="Y174" s="122" t="str">
        <f>IFERROR(VLOOKUP(X174,EL!$C$2:$D$36,2,"False"),"")</f>
        <v/>
      </c>
    </row>
    <row r="175" spans="1:25" ht="21.75" customHeight="1">
      <c r="A175" s="118" t="str">
        <f t="shared" si="4"/>
        <v/>
      </c>
      <c r="B175" s="206"/>
      <c r="C175" s="199"/>
      <c r="D175" s="147"/>
      <c r="E175" s="199"/>
      <c r="F175" s="199"/>
      <c r="G175" s="120"/>
      <c r="H175" s="140"/>
      <c r="I175" s="141"/>
      <c r="J175" s="121"/>
      <c r="K175" s="141"/>
      <c r="L175" s="141"/>
      <c r="M175" s="119">
        <f>IF(AND(G175="",C175="",H175=""),SUM($M$15:$M174),IF(G175*H175=0,"",G175*H175))</f>
        <v>0</v>
      </c>
      <c r="N175" s="322"/>
      <c r="O175" s="323"/>
      <c r="P175" s="324"/>
      <c r="Q175" s="230"/>
      <c r="R175" s="209" t="str">
        <f>IFERROR(IF(AND($C175="",$D175="",$G175=""),"",VLOOKUP($I175,FOAPs!A$2:B$10000,2,FALSE)&amp;" &gt;"),"F")</f>
        <v/>
      </c>
      <c r="S175" s="292" t="str">
        <f>IFERROR(IF(AND($C175="",$G175=""),"",VLOOKUP($J175,FOAPs!C$2:D$10000,2,FALSE)&amp;" &gt;"),"O")</f>
        <v/>
      </c>
      <c r="T175" s="292"/>
      <c r="U175" s="209" t="str">
        <f>IFERROR(IF(AND($C175="",$G175=""),"",VLOOKUP($K175,FOAPs!E$2:F$10000,2,FALSE)&amp;" &gt;"),"A")</f>
        <v/>
      </c>
      <c r="V175" s="209" t="str">
        <f>IFERROR(IF(AND($C175="",$D175="",$G175=""),"",VLOOKUP($L175,FOAPs!G$2:H$10000,2,FALSE)),"P")</f>
        <v/>
      </c>
      <c r="W175" s="253" t="str">
        <f>IF(PAF!$B175="","",IF(PAF!$B175=EL!$Y$2,"SPE",IF(PAF!$B175=EL!$Z$2,"SPM",IF(PAF!$B175=EL!$AA$2,"SPLH",IF(PAF!$B175=EL!$K$2,"AT",IF(PAF!$B175=EL!$L$2,"WTO",IF(PAF!$B175=EL!$A$22,"ES",IF(PAF!$B175=EL!$A$4,"FWT",IF(PAF!$B175=EL!$O$2,"hon",IF(PAF!$B175=EL!$P$2,"Inv",IF(PAF!$B175=EL!$P$2,"Inv",IF(PAF!$B175=EL!$Q$2,"MT",IF(PAF!$B175=EL!R$2,"NT",IF(PAF!$B175=EL!$S$2,"OSR",IF(PAF!$B175=EL!$A$10,"PM",IF(PAF!$B175=EL!$U$2,"PW",IF(PAF!$B175=EL!$A$12,"re",IF(PAF!$B175=EL!$W$2,"OT",IF(PAF!$B175=EL!$X$2,"OTSeven","?")))))))))))))))))))</f>
        <v/>
      </c>
      <c r="X175" s="249" t="str">
        <f>IF(B175="","",B175&amp;IF($C$4=EL!$E$5,"Full Time","Part Time"))</f>
        <v/>
      </c>
      <c r="Y175" s="122" t="str">
        <f>IFERROR(VLOOKUP(X175,EL!$C$2:$D$36,2,"False"),"")</f>
        <v/>
      </c>
    </row>
    <row r="176" spans="1:25" ht="21.75" customHeight="1">
      <c r="A176" s="118" t="str">
        <f t="shared" si="4"/>
        <v/>
      </c>
      <c r="B176" s="206"/>
      <c r="C176" s="199"/>
      <c r="D176" s="147"/>
      <c r="E176" s="199"/>
      <c r="F176" s="199"/>
      <c r="G176" s="120"/>
      <c r="H176" s="140"/>
      <c r="I176" s="141"/>
      <c r="J176" s="121"/>
      <c r="K176" s="141"/>
      <c r="L176" s="141"/>
      <c r="M176" s="119">
        <f>IF(AND(G176="",C176="",H176=""),SUM($M$15:$M175),IF(G176*H176=0,"",G176*H176))</f>
        <v>0</v>
      </c>
      <c r="N176" s="319"/>
      <c r="O176" s="320"/>
      <c r="P176" s="321"/>
      <c r="Q176" s="230"/>
      <c r="R176" s="209" t="str">
        <f>IFERROR(IF(AND($C176="",$D176="",$G176=""),"",VLOOKUP($I176,FOAPs!A$2:B$10000,2,FALSE)&amp;" &gt;"),"F")</f>
        <v/>
      </c>
      <c r="S176" s="292" t="str">
        <f>IFERROR(IF(AND($C176="",$G176=""),"",VLOOKUP($J176,FOAPs!C$2:D$10000,2,FALSE)&amp;" &gt;"),"O")</f>
        <v/>
      </c>
      <c r="T176" s="292"/>
      <c r="U176" s="209" t="str">
        <f>IFERROR(IF(AND($C176="",$G176=""),"",VLOOKUP($K176,FOAPs!E$2:F$10000,2,FALSE)&amp;" &gt;"),"A")</f>
        <v/>
      </c>
      <c r="V176" s="209" t="str">
        <f>IFERROR(IF(AND($C176="",$D176="",$G176=""),"",VLOOKUP($L176,FOAPs!G$2:H$10000,2,FALSE)),"P")</f>
        <v/>
      </c>
      <c r="W176" s="253" t="str">
        <f>IF(PAF!$B176="","",IF(PAF!$B176=EL!$Y$2,"SPE",IF(PAF!$B176=EL!$Z$2,"SPM",IF(PAF!$B176=EL!$AA$2,"SPLH",IF(PAF!$B176=EL!$K$2,"AT",IF(PAF!$B176=EL!$L$2,"WTO",IF(PAF!$B176=EL!$A$22,"ES",IF(PAF!$B176=EL!$A$4,"FWT",IF(PAF!$B176=EL!$O$2,"hon",IF(PAF!$B176=EL!$P$2,"Inv",IF(PAF!$B176=EL!$P$2,"Inv",IF(PAF!$B176=EL!$Q$2,"MT",IF(PAF!$B176=EL!R$2,"NT",IF(PAF!$B176=EL!$S$2,"OSR",IF(PAF!$B176=EL!$A$10,"PM",IF(PAF!$B176=EL!$U$2,"PW",IF(PAF!$B176=EL!$A$12,"re",IF(PAF!$B176=EL!$W$2,"OT",IF(PAF!$B176=EL!$X$2,"OTSeven","?")))))))))))))))))))</f>
        <v/>
      </c>
      <c r="X176" s="249" t="str">
        <f>IF(B176="","",B176&amp;IF($C$4=EL!$E$5,"Full Time","Part Time"))</f>
        <v/>
      </c>
      <c r="Y176" s="122" t="str">
        <f>IFERROR(VLOOKUP(X176,EL!$C$2:$D$36,2,"False"),"")</f>
        <v/>
      </c>
    </row>
    <row r="177" spans="1:25" ht="21.75" customHeight="1">
      <c r="A177" s="118" t="str">
        <f t="shared" si="4"/>
        <v/>
      </c>
      <c r="B177" s="206"/>
      <c r="C177" s="199"/>
      <c r="D177" s="147"/>
      <c r="E177" s="199"/>
      <c r="F177" s="199"/>
      <c r="G177" s="120"/>
      <c r="H177" s="140"/>
      <c r="I177" s="141"/>
      <c r="J177" s="121"/>
      <c r="K177" s="141"/>
      <c r="L177" s="141"/>
      <c r="M177" s="119">
        <f>IF(AND(G177="",C177="",H177=""),SUM($M$15:$M176),IF(G177*H177=0,"",G177*H177))</f>
        <v>0</v>
      </c>
      <c r="N177" s="322"/>
      <c r="O177" s="323"/>
      <c r="P177" s="324"/>
      <c r="Q177" s="230"/>
      <c r="R177" s="209" t="str">
        <f>IFERROR(IF(AND($C177="",$D177="",$G177=""),"",VLOOKUP($I177,FOAPs!A$2:B$10000,2,FALSE)&amp;" &gt;"),"F")</f>
        <v/>
      </c>
      <c r="S177" s="292" t="str">
        <f>IFERROR(IF(AND($C177="",$G177=""),"",VLOOKUP($J177,FOAPs!C$2:D$10000,2,FALSE)&amp;" &gt;"),"O")</f>
        <v/>
      </c>
      <c r="T177" s="292"/>
      <c r="U177" s="209" t="str">
        <f>IFERROR(IF(AND($C177="",$G177=""),"",VLOOKUP($K177,FOAPs!E$2:F$10000,2,FALSE)&amp;" &gt;"),"A")</f>
        <v/>
      </c>
      <c r="V177" s="209" t="str">
        <f>IFERROR(IF(AND($C177="",$D177="",$G177=""),"",VLOOKUP($L177,FOAPs!G$2:H$10000,2,FALSE)),"P")</f>
        <v/>
      </c>
      <c r="W177" s="253" t="str">
        <f>IF(PAF!$B177="","",IF(PAF!$B177=EL!$Y$2,"SPE",IF(PAF!$B177=EL!$Z$2,"SPM",IF(PAF!$B177=EL!$AA$2,"SPLH",IF(PAF!$B177=EL!$K$2,"AT",IF(PAF!$B177=EL!$L$2,"WTO",IF(PAF!$B177=EL!$A$22,"ES",IF(PAF!$B177=EL!$A$4,"FWT",IF(PAF!$B177=EL!$O$2,"hon",IF(PAF!$B177=EL!$P$2,"Inv",IF(PAF!$B177=EL!$P$2,"Inv",IF(PAF!$B177=EL!$Q$2,"MT",IF(PAF!$B177=EL!R$2,"NT",IF(PAF!$B177=EL!$S$2,"OSR",IF(PAF!$B177=EL!$A$10,"PM",IF(PAF!$B177=EL!$U$2,"PW",IF(PAF!$B177=EL!$A$12,"re",IF(PAF!$B177=EL!$W$2,"OT",IF(PAF!$B177=EL!$X$2,"OTSeven","?")))))))))))))))))))</f>
        <v/>
      </c>
      <c r="X177" s="249" t="str">
        <f>IF(B177="","",B177&amp;IF($C$4=EL!$E$5,"Full Time","Part Time"))</f>
        <v/>
      </c>
      <c r="Y177" s="122" t="str">
        <f>IFERROR(VLOOKUP(X177,EL!$C$2:$D$36,2,"False"),"")</f>
        <v/>
      </c>
    </row>
    <row r="178" spans="1:25" ht="21.75" customHeight="1">
      <c r="A178" s="118" t="str">
        <f t="shared" si="4"/>
        <v/>
      </c>
      <c r="B178" s="206"/>
      <c r="C178" s="199"/>
      <c r="D178" s="147"/>
      <c r="E178" s="199"/>
      <c r="F178" s="199"/>
      <c r="G178" s="120"/>
      <c r="H178" s="140"/>
      <c r="I178" s="141"/>
      <c r="J178" s="121"/>
      <c r="K178" s="141"/>
      <c r="L178" s="141"/>
      <c r="M178" s="119">
        <f>IF(AND(G178="",C178="",H178=""),SUM($M$15:$M177),IF(G178*H178=0,"",G178*H178))</f>
        <v>0</v>
      </c>
      <c r="N178" s="319"/>
      <c r="O178" s="320"/>
      <c r="P178" s="321"/>
      <c r="Q178" s="230"/>
      <c r="R178" s="209" t="str">
        <f>IFERROR(IF(AND($C178="",$D178="",$G178=""),"",VLOOKUP($I178,FOAPs!A$2:B$10000,2,FALSE)&amp;" &gt;"),"F")</f>
        <v/>
      </c>
      <c r="S178" s="292" t="str">
        <f>IFERROR(IF(AND($C178="",$G178=""),"",VLOOKUP($J178,FOAPs!C$2:D$10000,2,FALSE)&amp;" &gt;"),"O")</f>
        <v/>
      </c>
      <c r="T178" s="292"/>
      <c r="U178" s="209" t="str">
        <f>IFERROR(IF(AND($C178="",$G178=""),"",VLOOKUP($K178,FOAPs!E$2:F$10000,2,FALSE)&amp;" &gt;"),"A")</f>
        <v/>
      </c>
      <c r="V178" s="209" t="str">
        <f>IFERROR(IF(AND($C178="",$D178="",$G178=""),"",VLOOKUP($L178,FOAPs!G$2:H$10000,2,FALSE)),"P")</f>
        <v/>
      </c>
      <c r="W178" s="253" t="str">
        <f>IF(PAF!$B178="","",IF(PAF!$B178=EL!$Y$2,"SPE",IF(PAF!$B178=EL!$Z$2,"SPM",IF(PAF!$B178=EL!$AA$2,"SPLH",IF(PAF!$B178=EL!$K$2,"AT",IF(PAF!$B178=EL!$L$2,"WTO",IF(PAF!$B178=EL!$A$22,"ES",IF(PAF!$B178=EL!$A$4,"FWT",IF(PAF!$B178=EL!$O$2,"hon",IF(PAF!$B178=EL!$P$2,"Inv",IF(PAF!$B178=EL!$P$2,"Inv",IF(PAF!$B178=EL!$Q$2,"MT",IF(PAF!$B178=EL!R$2,"NT",IF(PAF!$B178=EL!$S$2,"OSR",IF(PAF!$B178=EL!$A$10,"PM",IF(PAF!$B178=EL!$U$2,"PW",IF(PAF!$B178=EL!$A$12,"re",IF(PAF!$B178=EL!$W$2,"OT",IF(PAF!$B178=EL!$X$2,"OTSeven","?")))))))))))))))))))</f>
        <v/>
      </c>
      <c r="X178" s="249" t="str">
        <f>IF(B178="","",B178&amp;IF($C$4=EL!$E$5,"Full Time","Part Time"))</f>
        <v/>
      </c>
      <c r="Y178" s="122" t="str">
        <f>IFERROR(VLOOKUP(X178,EL!$C$2:$D$36,2,"False"),"")</f>
        <v/>
      </c>
    </row>
    <row r="179" spans="1:25" ht="21.75" customHeight="1">
      <c r="A179" s="118" t="str">
        <f t="shared" si="4"/>
        <v/>
      </c>
      <c r="B179" s="206"/>
      <c r="C179" s="199"/>
      <c r="D179" s="147"/>
      <c r="E179" s="199"/>
      <c r="F179" s="199"/>
      <c r="G179" s="120"/>
      <c r="H179" s="140"/>
      <c r="I179" s="141"/>
      <c r="J179" s="121"/>
      <c r="K179" s="141"/>
      <c r="L179" s="141"/>
      <c r="M179" s="119">
        <f>IF(AND(G179="",C179="",H179=""),SUM($M$15:$M178),IF(G179*H179=0,"",G179*H179))</f>
        <v>0</v>
      </c>
      <c r="N179" s="322"/>
      <c r="O179" s="323"/>
      <c r="P179" s="324"/>
      <c r="Q179" s="230"/>
      <c r="R179" s="209" t="str">
        <f>IFERROR(IF(AND($C179="",$D179="",$G179=""),"",VLOOKUP($I179,FOAPs!A$2:B$10000,2,FALSE)&amp;" &gt;"),"F")</f>
        <v/>
      </c>
      <c r="S179" s="292" t="str">
        <f>IFERROR(IF(AND($C179="",$G179=""),"",VLOOKUP($J179,FOAPs!C$2:D$10000,2,FALSE)&amp;" &gt;"),"O")</f>
        <v/>
      </c>
      <c r="T179" s="292"/>
      <c r="U179" s="209" t="str">
        <f>IFERROR(IF(AND($C179="",$G179=""),"",VLOOKUP($K179,FOAPs!E$2:F$10000,2,FALSE)&amp;" &gt;"),"A")</f>
        <v/>
      </c>
      <c r="V179" s="209" t="str">
        <f>IFERROR(IF(AND($C179="",$D179="",$G179=""),"",VLOOKUP($L179,FOAPs!G$2:H$10000,2,FALSE)),"P")</f>
        <v/>
      </c>
      <c r="W179" s="253" t="str">
        <f>IF(PAF!$B179="","",IF(PAF!$B179=EL!$Y$2,"SPE",IF(PAF!$B179=EL!$Z$2,"SPM",IF(PAF!$B179=EL!$AA$2,"SPLH",IF(PAF!$B179=EL!$K$2,"AT",IF(PAF!$B179=EL!$L$2,"WTO",IF(PAF!$B179=EL!$A$22,"ES",IF(PAF!$B179=EL!$A$4,"FWT",IF(PAF!$B179=EL!$O$2,"hon",IF(PAF!$B179=EL!$P$2,"Inv",IF(PAF!$B179=EL!$P$2,"Inv",IF(PAF!$B179=EL!$Q$2,"MT",IF(PAF!$B179=EL!R$2,"NT",IF(PAF!$B179=EL!$S$2,"OSR",IF(PAF!$B179=EL!$A$10,"PM",IF(PAF!$B179=EL!$U$2,"PW",IF(PAF!$B179=EL!$A$12,"re",IF(PAF!$B179=EL!$W$2,"OT",IF(PAF!$B179=EL!$X$2,"OTSeven","?")))))))))))))))))))</f>
        <v/>
      </c>
      <c r="X179" s="249" t="str">
        <f>IF(B179="","",B179&amp;IF($C$4=EL!$E$5,"Full Time","Part Time"))</f>
        <v/>
      </c>
      <c r="Y179" s="122" t="str">
        <f>IFERROR(VLOOKUP(X179,EL!$C$2:$D$36,2,"False"),"")</f>
        <v/>
      </c>
    </row>
    <row r="180" spans="1:25" ht="21.75" customHeight="1">
      <c r="A180" s="118" t="str">
        <f t="shared" si="4"/>
        <v/>
      </c>
      <c r="B180" s="206"/>
      <c r="C180" s="199"/>
      <c r="D180" s="147"/>
      <c r="E180" s="199"/>
      <c r="F180" s="199"/>
      <c r="G180" s="120"/>
      <c r="H180" s="140"/>
      <c r="I180" s="141"/>
      <c r="J180" s="121"/>
      <c r="K180" s="141"/>
      <c r="L180" s="141"/>
      <c r="M180" s="119">
        <f>IF(AND(G180="",C180="",H180=""),SUM($M$15:$M179),IF(G180*H180=0,"",G180*H180))</f>
        <v>0</v>
      </c>
      <c r="N180" s="319"/>
      <c r="O180" s="320"/>
      <c r="P180" s="321"/>
      <c r="Q180" s="230"/>
      <c r="R180" s="209" t="str">
        <f>IFERROR(IF(AND($C180="",$D180="",$G180=""),"",VLOOKUP($I180,FOAPs!A$2:B$10000,2,FALSE)&amp;" &gt;"),"F")</f>
        <v/>
      </c>
      <c r="S180" s="292" t="str">
        <f>IFERROR(IF(AND($C180="",$G180=""),"",VLOOKUP($J180,FOAPs!C$2:D$10000,2,FALSE)&amp;" &gt;"),"O")</f>
        <v/>
      </c>
      <c r="T180" s="292"/>
      <c r="U180" s="209" t="str">
        <f>IFERROR(IF(AND($C180="",$G180=""),"",VLOOKUP($K180,FOAPs!E$2:F$10000,2,FALSE)&amp;" &gt;"),"A")</f>
        <v/>
      </c>
      <c r="V180" s="209" t="str">
        <f>IFERROR(IF(AND($C180="",$D180="",$G180=""),"",VLOOKUP($L180,FOAPs!G$2:H$10000,2,FALSE)),"P")</f>
        <v/>
      </c>
      <c r="W180" s="253" t="str">
        <f>IF(PAF!$B180="","",IF(PAF!$B180=EL!$Y$2,"SPE",IF(PAF!$B180=EL!$Z$2,"SPM",IF(PAF!$B180=EL!$AA$2,"SPLH",IF(PAF!$B180=EL!$K$2,"AT",IF(PAF!$B180=EL!$L$2,"WTO",IF(PAF!$B180=EL!$A$22,"ES",IF(PAF!$B180=EL!$A$4,"FWT",IF(PAF!$B180=EL!$O$2,"hon",IF(PAF!$B180=EL!$P$2,"Inv",IF(PAF!$B180=EL!$P$2,"Inv",IF(PAF!$B180=EL!$Q$2,"MT",IF(PAF!$B180=EL!R$2,"NT",IF(PAF!$B180=EL!$S$2,"OSR",IF(PAF!$B180=EL!$A$10,"PM",IF(PAF!$B180=EL!$U$2,"PW",IF(PAF!$B180=EL!$A$12,"re",IF(PAF!$B180=EL!$W$2,"OT",IF(PAF!$B180=EL!$X$2,"OTSeven","?")))))))))))))))))))</f>
        <v/>
      </c>
      <c r="X180" s="249" t="str">
        <f>IF(B180="","",B180&amp;IF($C$4=EL!$E$5,"Full Time","Part Time"))</f>
        <v/>
      </c>
      <c r="Y180" s="122" t="str">
        <f>IFERROR(VLOOKUP(X180,EL!$C$2:$D$36,2,"False"),"")</f>
        <v/>
      </c>
    </row>
    <row r="181" spans="1:25" ht="21.75" customHeight="1">
      <c r="A181" s="118" t="str">
        <f t="shared" si="4"/>
        <v/>
      </c>
      <c r="B181" s="206"/>
      <c r="C181" s="199"/>
      <c r="D181" s="147"/>
      <c r="E181" s="199"/>
      <c r="F181" s="199"/>
      <c r="G181" s="120"/>
      <c r="H181" s="140"/>
      <c r="I181" s="141"/>
      <c r="J181" s="121"/>
      <c r="K181" s="141"/>
      <c r="L181" s="141"/>
      <c r="M181" s="119">
        <f>IF(AND(G181="",C181="",H181=""),SUM($M$15:$M180),IF(G181*H181=0,"",G181*H181))</f>
        <v>0</v>
      </c>
      <c r="N181" s="322"/>
      <c r="O181" s="323"/>
      <c r="P181" s="324"/>
      <c r="Q181" s="230"/>
      <c r="R181" s="209" t="str">
        <f>IFERROR(IF(AND($C181="",$D181="",$G181=""),"",VLOOKUP($I181,FOAPs!A$2:B$10000,2,FALSE)&amp;" &gt;"),"F")</f>
        <v/>
      </c>
      <c r="S181" s="292" t="str">
        <f>IFERROR(IF(AND($C181="",$G181=""),"",VLOOKUP($J181,FOAPs!C$2:D$10000,2,FALSE)&amp;" &gt;"),"O")</f>
        <v/>
      </c>
      <c r="T181" s="292"/>
      <c r="U181" s="209" t="str">
        <f>IFERROR(IF(AND($C181="",$G181=""),"",VLOOKUP($K181,FOAPs!E$2:F$10000,2,FALSE)&amp;" &gt;"),"A")</f>
        <v/>
      </c>
      <c r="V181" s="209" t="str">
        <f>IFERROR(IF(AND($C181="",$D181="",$G181=""),"",VLOOKUP($L181,FOAPs!G$2:H$10000,2,FALSE)),"P")</f>
        <v/>
      </c>
      <c r="W181" s="253" t="str">
        <f>IF(PAF!$B181="","",IF(PAF!$B181=EL!$Y$2,"SPE",IF(PAF!$B181=EL!$Z$2,"SPM",IF(PAF!$B181=EL!$AA$2,"SPLH",IF(PAF!$B181=EL!$K$2,"AT",IF(PAF!$B181=EL!$L$2,"WTO",IF(PAF!$B181=EL!$A$22,"ES",IF(PAF!$B181=EL!$A$4,"FWT",IF(PAF!$B181=EL!$O$2,"hon",IF(PAF!$B181=EL!$P$2,"Inv",IF(PAF!$B181=EL!$P$2,"Inv",IF(PAF!$B181=EL!$Q$2,"MT",IF(PAF!$B181=EL!R$2,"NT",IF(PAF!$B181=EL!$S$2,"OSR",IF(PAF!$B181=EL!$A$10,"PM",IF(PAF!$B181=EL!$U$2,"PW",IF(PAF!$B181=EL!$A$12,"re",IF(PAF!$B181=EL!$W$2,"OT",IF(PAF!$B181=EL!$X$2,"OTSeven","?")))))))))))))))))))</f>
        <v/>
      </c>
      <c r="X181" s="249" t="str">
        <f>IF(B181="","",B181&amp;IF($C$4=EL!$E$5,"Full Time","Part Time"))</f>
        <v/>
      </c>
      <c r="Y181" s="122" t="str">
        <f>IFERROR(VLOOKUP(X181,EL!$C$2:$D$36,2,"False"),"")</f>
        <v/>
      </c>
    </row>
    <row r="182" spans="1:25" ht="21.75" customHeight="1">
      <c r="A182" s="118" t="str">
        <f t="shared" si="4"/>
        <v/>
      </c>
      <c r="B182" s="206"/>
      <c r="C182" s="199"/>
      <c r="D182" s="147"/>
      <c r="E182" s="199"/>
      <c r="F182" s="199"/>
      <c r="G182" s="120"/>
      <c r="H182" s="140"/>
      <c r="I182" s="141"/>
      <c r="J182" s="121"/>
      <c r="K182" s="141"/>
      <c r="L182" s="141"/>
      <c r="M182" s="119">
        <f>IF(AND(G182="",C182="",H182=""),SUM($M$15:$M181),IF(G182*H182=0,"",G182*H182))</f>
        <v>0</v>
      </c>
      <c r="N182" s="319"/>
      <c r="O182" s="320"/>
      <c r="P182" s="321"/>
      <c r="Q182" s="230"/>
      <c r="R182" s="209" t="str">
        <f>IFERROR(IF(AND($C182="",$D182="",$G182=""),"",VLOOKUP($I182,FOAPs!A$2:B$10000,2,FALSE)&amp;" &gt;"),"F")</f>
        <v/>
      </c>
      <c r="S182" s="292" t="str">
        <f>IFERROR(IF(AND($C182="",$G182=""),"",VLOOKUP($J182,FOAPs!C$2:D$10000,2,FALSE)&amp;" &gt;"),"O")</f>
        <v/>
      </c>
      <c r="T182" s="292"/>
      <c r="U182" s="209" t="str">
        <f>IFERROR(IF(AND($C182="",$G182=""),"",VLOOKUP($K182,FOAPs!E$2:F$10000,2,FALSE)&amp;" &gt;"),"A")</f>
        <v/>
      </c>
      <c r="V182" s="209" t="str">
        <f>IFERROR(IF(AND($C182="",$D182="",$G182=""),"",VLOOKUP($L182,FOAPs!G$2:H$10000,2,FALSE)),"P")</f>
        <v/>
      </c>
      <c r="W182" s="253" t="str">
        <f>IF(PAF!$B182="","",IF(PAF!$B182=EL!$Y$2,"SPE",IF(PAF!$B182=EL!$Z$2,"SPM",IF(PAF!$B182=EL!$AA$2,"SPLH",IF(PAF!$B182=EL!$K$2,"AT",IF(PAF!$B182=EL!$L$2,"WTO",IF(PAF!$B182=EL!$A$22,"ES",IF(PAF!$B182=EL!$A$4,"FWT",IF(PAF!$B182=EL!$O$2,"hon",IF(PAF!$B182=EL!$P$2,"Inv",IF(PAF!$B182=EL!$P$2,"Inv",IF(PAF!$B182=EL!$Q$2,"MT",IF(PAF!$B182=EL!R$2,"NT",IF(PAF!$B182=EL!$S$2,"OSR",IF(PAF!$B182=EL!$A$10,"PM",IF(PAF!$B182=EL!$U$2,"PW",IF(PAF!$B182=EL!$A$12,"re",IF(PAF!$B182=EL!$W$2,"OT",IF(PAF!$B182=EL!$X$2,"OTSeven","?")))))))))))))))))))</f>
        <v/>
      </c>
      <c r="X182" s="249" t="str">
        <f>IF(B182="","",B182&amp;IF($C$4=EL!$E$5,"Full Time","Part Time"))</f>
        <v/>
      </c>
      <c r="Y182" s="122" t="str">
        <f>IFERROR(VLOOKUP(X182,EL!$C$2:$D$36,2,"False"),"")</f>
        <v/>
      </c>
    </row>
    <row r="183" spans="1:25" ht="21.75" customHeight="1">
      <c r="A183" s="118" t="str">
        <f t="shared" si="4"/>
        <v/>
      </c>
      <c r="B183" s="206"/>
      <c r="C183" s="199"/>
      <c r="D183" s="147"/>
      <c r="E183" s="199"/>
      <c r="F183" s="199"/>
      <c r="G183" s="120"/>
      <c r="H183" s="140"/>
      <c r="I183" s="141"/>
      <c r="J183" s="121"/>
      <c r="K183" s="141"/>
      <c r="L183" s="141"/>
      <c r="M183" s="119">
        <f>IF(AND(G183="",C183="",H183=""),SUM($M$15:$M182),IF(G183*H183=0,"",G183*H183))</f>
        <v>0</v>
      </c>
      <c r="N183" s="322"/>
      <c r="O183" s="323"/>
      <c r="P183" s="324"/>
      <c r="Q183" s="230"/>
      <c r="R183" s="209" t="str">
        <f>IFERROR(IF(AND($C183="",$D183="",$G183=""),"",VLOOKUP($I183,FOAPs!A$2:B$10000,2,FALSE)&amp;" &gt;"),"F")</f>
        <v/>
      </c>
      <c r="S183" s="292" t="str">
        <f>IFERROR(IF(AND($C183="",$G183=""),"",VLOOKUP($J183,FOAPs!C$2:D$10000,2,FALSE)&amp;" &gt;"),"O")</f>
        <v/>
      </c>
      <c r="T183" s="292"/>
      <c r="U183" s="209" t="str">
        <f>IFERROR(IF(AND($C183="",$G183=""),"",VLOOKUP($K183,FOAPs!E$2:F$10000,2,FALSE)&amp;" &gt;"),"A")</f>
        <v/>
      </c>
      <c r="V183" s="209" t="str">
        <f>IFERROR(IF(AND($C183="",$D183="",$G183=""),"",VLOOKUP($L183,FOAPs!G$2:H$10000,2,FALSE)),"P")</f>
        <v/>
      </c>
      <c r="W183" s="253" t="str">
        <f>IF(PAF!$B183="","",IF(PAF!$B183=EL!$Y$2,"SPE",IF(PAF!$B183=EL!$Z$2,"SPM",IF(PAF!$B183=EL!$AA$2,"SPLH",IF(PAF!$B183=EL!$K$2,"AT",IF(PAF!$B183=EL!$L$2,"WTO",IF(PAF!$B183=EL!$A$22,"ES",IF(PAF!$B183=EL!$A$4,"FWT",IF(PAF!$B183=EL!$O$2,"hon",IF(PAF!$B183=EL!$P$2,"Inv",IF(PAF!$B183=EL!$P$2,"Inv",IF(PAF!$B183=EL!$Q$2,"MT",IF(PAF!$B183=EL!R$2,"NT",IF(PAF!$B183=EL!$S$2,"OSR",IF(PAF!$B183=EL!$A$10,"PM",IF(PAF!$B183=EL!$U$2,"PW",IF(PAF!$B183=EL!$A$12,"re",IF(PAF!$B183=EL!$W$2,"OT",IF(PAF!$B183=EL!$X$2,"OTSeven","?")))))))))))))))))))</f>
        <v/>
      </c>
      <c r="X183" s="249" t="str">
        <f>IF(B183="","",B183&amp;IF($C$4=EL!$E$5,"Full Time","Part Time"))</f>
        <v/>
      </c>
      <c r="Y183" s="122" t="str">
        <f>IFERROR(VLOOKUP(X183,EL!$C$2:$D$36,2,"False"),"")</f>
        <v/>
      </c>
    </row>
    <row r="184" spans="1:25" ht="21.75" customHeight="1">
      <c r="A184" s="118" t="str">
        <f t="shared" si="4"/>
        <v/>
      </c>
      <c r="B184" s="206"/>
      <c r="C184" s="199"/>
      <c r="D184" s="147"/>
      <c r="E184" s="199"/>
      <c r="F184" s="199"/>
      <c r="G184" s="120"/>
      <c r="H184" s="140"/>
      <c r="I184" s="141"/>
      <c r="J184" s="121"/>
      <c r="K184" s="141"/>
      <c r="L184" s="141"/>
      <c r="M184" s="119">
        <f>IF(AND(G184="",C184="",H184=""),SUM($M$15:$M183),IF(G184*H184=0,"",G184*H184))</f>
        <v>0</v>
      </c>
      <c r="N184" s="319"/>
      <c r="O184" s="320"/>
      <c r="P184" s="321"/>
      <c r="Q184" s="230"/>
      <c r="R184" s="209" t="str">
        <f>IFERROR(IF(AND($C184="",$D184="",$G184=""),"",VLOOKUP($I184,FOAPs!A$2:B$10000,2,FALSE)&amp;" &gt;"),"F")</f>
        <v/>
      </c>
      <c r="S184" s="292" t="str">
        <f>IFERROR(IF(AND($C184="",$G184=""),"",VLOOKUP($J184,FOAPs!C$2:D$10000,2,FALSE)&amp;" &gt;"),"O")</f>
        <v/>
      </c>
      <c r="T184" s="292"/>
      <c r="U184" s="209" t="str">
        <f>IFERROR(IF(AND($C184="",$G184=""),"",VLOOKUP($K184,FOAPs!E$2:F$10000,2,FALSE)&amp;" &gt;"),"A")</f>
        <v/>
      </c>
      <c r="V184" s="209" t="str">
        <f>IFERROR(IF(AND($C184="",$D184="",$G184=""),"",VLOOKUP($L184,FOAPs!G$2:H$10000,2,FALSE)),"P")</f>
        <v/>
      </c>
      <c r="W184" s="253" t="str">
        <f>IF(PAF!$B184="","",IF(PAF!$B184=EL!$Y$2,"SPE",IF(PAF!$B184=EL!$Z$2,"SPM",IF(PAF!$B184=EL!$AA$2,"SPLH",IF(PAF!$B184=EL!$K$2,"AT",IF(PAF!$B184=EL!$L$2,"WTO",IF(PAF!$B184=EL!$A$22,"ES",IF(PAF!$B184=EL!$A$4,"FWT",IF(PAF!$B184=EL!$O$2,"hon",IF(PAF!$B184=EL!$P$2,"Inv",IF(PAF!$B184=EL!$P$2,"Inv",IF(PAF!$B184=EL!$Q$2,"MT",IF(PAF!$B184=EL!R$2,"NT",IF(PAF!$B184=EL!$S$2,"OSR",IF(PAF!$B184=EL!$A$10,"PM",IF(PAF!$B184=EL!$U$2,"PW",IF(PAF!$B184=EL!$A$12,"re",IF(PAF!$B184=EL!$W$2,"OT",IF(PAF!$B184=EL!$X$2,"OTSeven","?")))))))))))))))))))</f>
        <v/>
      </c>
      <c r="X184" s="249" t="str">
        <f>IF(B184="","",B184&amp;IF($C$4=EL!$E$5,"Full Time","Part Time"))</f>
        <v/>
      </c>
      <c r="Y184" s="122" t="str">
        <f>IFERROR(VLOOKUP(X184,EL!$C$2:$D$36,2,"False"),"")</f>
        <v/>
      </c>
    </row>
    <row r="185" spans="1:25" ht="21.75" customHeight="1">
      <c r="A185" s="118" t="str">
        <f t="shared" si="4"/>
        <v/>
      </c>
      <c r="B185" s="206"/>
      <c r="C185" s="199"/>
      <c r="D185" s="147"/>
      <c r="E185" s="199"/>
      <c r="F185" s="199"/>
      <c r="G185" s="120"/>
      <c r="H185" s="140"/>
      <c r="I185" s="141"/>
      <c r="J185" s="121"/>
      <c r="K185" s="141"/>
      <c r="L185" s="141"/>
      <c r="M185" s="119">
        <f>IF(AND(G185="",C185="",H185=""),SUM($M$15:$M184),IF(G185*H185=0,"",G185*H185))</f>
        <v>0</v>
      </c>
      <c r="N185" s="322"/>
      <c r="O185" s="323"/>
      <c r="P185" s="324"/>
      <c r="Q185" s="230"/>
      <c r="R185" s="209" t="str">
        <f>IFERROR(IF(AND($C185="",$D185="",$G185=""),"",VLOOKUP($I185,FOAPs!A$2:B$10000,2,FALSE)&amp;" &gt;"),"F")</f>
        <v/>
      </c>
      <c r="S185" s="292" t="str">
        <f>IFERROR(IF(AND($C185="",$G185=""),"",VLOOKUP($J185,FOAPs!C$2:D$10000,2,FALSE)&amp;" &gt;"),"O")</f>
        <v/>
      </c>
      <c r="T185" s="292"/>
      <c r="U185" s="209" t="str">
        <f>IFERROR(IF(AND($C185="",$G185=""),"",VLOOKUP($K185,FOAPs!E$2:F$10000,2,FALSE)&amp;" &gt;"),"A")</f>
        <v/>
      </c>
      <c r="V185" s="209" t="str">
        <f>IFERROR(IF(AND($C185="",$D185="",$G185=""),"",VLOOKUP($L185,FOAPs!G$2:H$10000,2,FALSE)),"P")</f>
        <v/>
      </c>
      <c r="W185" s="253" t="str">
        <f>IF(PAF!$B185="","",IF(PAF!$B185=EL!$Y$2,"SPE",IF(PAF!$B185=EL!$Z$2,"SPM",IF(PAF!$B185=EL!$AA$2,"SPLH",IF(PAF!$B185=EL!$K$2,"AT",IF(PAF!$B185=EL!$L$2,"WTO",IF(PAF!$B185=EL!$A$22,"ES",IF(PAF!$B185=EL!$A$4,"FWT",IF(PAF!$B185=EL!$O$2,"hon",IF(PAF!$B185=EL!$P$2,"Inv",IF(PAF!$B185=EL!$P$2,"Inv",IF(PAF!$B185=EL!$Q$2,"MT",IF(PAF!$B185=EL!R$2,"NT",IF(PAF!$B185=EL!$S$2,"OSR",IF(PAF!$B185=EL!$A$10,"PM",IF(PAF!$B185=EL!$U$2,"PW",IF(PAF!$B185=EL!$A$12,"re",IF(PAF!$B185=EL!$W$2,"OT",IF(PAF!$B185=EL!$X$2,"OTSeven","?")))))))))))))))))))</f>
        <v/>
      </c>
      <c r="X185" s="249" t="str">
        <f>IF(B185="","",B185&amp;IF($C$4=EL!$E$5,"Full Time","Part Time"))</f>
        <v/>
      </c>
      <c r="Y185" s="122" t="str">
        <f>IFERROR(VLOOKUP(X185,EL!$C$2:$D$36,2,"False"),"")</f>
        <v/>
      </c>
    </row>
    <row r="186" spans="1:25" ht="21.75" customHeight="1">
      <c r="A186" s="118" t="str">
        <f t="shared" si="4"/>
        <v/>
      </c>
      <c r="B186" s="206"/>
      <c r="C186" s="199"/>
      <c r="D186" s="147"/>
      <c r="E186" s="199"/>
      <c r="F186" s="199"/>
      <c r="G186" s="120"/>
      <c r="H186" s="140"/>
      <c r="I186" s="141"/>
      <c r="J186" s="121"/>
      <c r="K186" s="141"/>
      <c r="L186" s="141"/>
      <c r="M186" s="119">
        <f>IF(AND(G186="",C186="",H186=""),SUM($M$15:$M185),IF(G186*H186=0,"",G186*H186))</f>
        <v>0</v>
      </c>
      <c r="N186" s="319"/>
      <c r="O186" s="320"/>
      <c r="P186" s="321"/>
      <c r="Q186" s="230"/>
      <c r="R186" s="209" t="str">
        <f>IFERROR(IF(AND($C186="",$D186="",$G186=""),"",VLOOKUP($I186,FOAPs!A$2:B$10000,2,FALSE)&amp;" &gt;"),"F")</f>
        <v/>
      </c>
      <c r="S186" s="292" t="str">
        <f>IFERROR(IF(AND($C186="",$G186=""),"",VLOOKUP($J186,FOAPs!C$2:D$10000,2,FALSE)&amp;" &gt;"),"O")</f>
        <v/>
      </c>
      <c r="T186" s="292"/>
      <c r="U186" s="209" t="str">
        <f>IFERROR(IF(AND($C186="",$G186=""),"",VLOOKUP($K186,FOAPs!E$2:F$10000,2,FALSE)&amp;" &gt;"),"A")</f>
        <v/>
      </c>
      <c r="V186" s="209" t="str">
        <f>IFERROR(IF(AND($C186="",$D186="",$G186=""),"",VLOOKUP($L186,FOAPs!G$2:H$10000,2,FALSE)),"P")</f>
        <v/>
      </c>
      <c r="W186" s="253" t="str">
        <f>IF(PAF!$B186="","",IF(PAF!$B186=EL!$Y$2,"SPE",IF(PAF!$B186=EL!$Z$2,"SPM",IF(PAF!$B186=EL!$AA$2,"SPLH",IF(PAF!$B186=EL!$K$2,"AT",IF(PAF!$B186=EL!$L$2,"WTO",IF(PAF!$B186=EL!$A$22,"ES",IF(PAF!$B186=EL!$A$4,"FWT",IF(PAF!$B186=EL!$O$2,"hon",IF(PAF!$B186=EL!$P$2,"Inv",IF(PAF!$B186=EL!$P$2,"Inv",IF(PAF!$B186=EL!$Q$2,"MT",IF(PAF!$B186=EL!R$2,"NT",IF(PAF!$B186=EL!$S$2,"OSR",IF(PAF!$B186=EL!$A$10,"PM",IF(PAF!$B186=EL!$U$2,"PW",IF(PAF!$B186=EL!$A$12,"re",IF(PAF!$B186=EL!$W$2,"OT",IF(PAF!$B186=EL!$X$2,"OTSeven","?")))))))))))))))))))</f>
        <v/>
      </c>
      <c r="X186" s="249" t="str">
        <f>IF(B186="","",B186&amp;IF($C$4=EL!$E$5,"Full Time","Part Time"))</f>
        <v/>
      </c>
      <c r="Y186" s="122" t="str">
        <f>IFERROR(VLOOKUP(X186,EL!$C$2:$D$36,2,"False"),"")</f>
        <v/>
      </c>
    </row>
    <row r="187" spans="1:25" ht="21.75" customHeight="1">
      <c r="A187" s="118" t="str">
        <f t="shared" si="4"/>
        <v/>
      </c>
      <c r="B187" s="206"/>
      <c r="C187" s="199"/>
      <c r="D187" s="147"/>
      <c r="E187" s="199"/>
      <c r="F187" s="199"/>
      <c r="G187" s="120"/>
      <c r="H187" s="140"/>
      <c r="I187" s="141"/>
      <c r="J187" s="121"/>
      <c r="K187" s="141"/>
      <c r="L187" s="141"/>
      <c r="M187" s="119">
        <f>IF(AND(G187="",C187="",H187=""),SUM($M$15:$M186),IF(G187*H187=0,"",G187*H187))</f>
        <v>0</v>
      </c>
      <c r="N187" s="322"/>
      <c r="O187" s="323"/>
      <c r="P187" s="324"/>
      <c r="Q187" s="230"/>
      <c r="R187" s="209" t="str">
        <f>IFERROR(IF(AND($C187="",$D187="",$G187=""),"",VLOOKUP($I187,FOAPs!A$2:B$10000,2,FALSE)&amp;" &gt;"),"F")</f>
        <v/>
      </c>
      <c r="S187" s="292" t="str">
        <f>IFERROR(IF(AND($C187="",$G187=""),"",VLOOKUP($J187,FOAPs!C$2:D$10000,2,FALSE)&amp;" &gt;"),"O")</f>
        <v/>
      </c>
      <c r="T187" s="292"/>
      <c r="U187" s="209" t="str">
        <f>IFERROR(IF(AND($C187="",$G187=""),"",VLOOKUP($K187,FOAPs!E$2:F$10000,2,FALSE)&amp;" &gt;"),"A")</f>
        <v/>
      </c>
      <c r="V187" s="209" t="str">
        <f>IFERROR(IF(AND($C187="",$D187="",$G187=""),"",VLOOKUP($L187,FOAPs!G$2:H$10000,2,FALSE)),"P")</f>
        <v/>
      </c>
      <c r="W187" s="253" t="str">
        <f>IF(PAF!$B187="","",IF(PAF!$B187=EL!$Y$2,"SPE",IF(PAF!$B187=EL!$Z$2,"SPM",IF(PAF!$B187=EL!$AA$2,"SPLH",IF(PAF!$B187=EL!$K$2,"AT",IF(PAF!$B187=EL!$L$2,"WTO",IF(PAF!$B187=EL!$A$22,"ES",IF(PAF!$B187=EL!$A$4,"FWT",IF(PAF!$B187=EL!$O$2,"hon",IF(PAF!$B187=EL!$P$2,"Inv",IF(PAF!$B187=EL!$P$2,"Inv",IF(PAF!$B187=EL!$Q$2,"MT",IF(PAF!$B187=EL!R$2,"NT",IF(PAF!$B187=EL!$S$2,"OSR",IF(PAF!$B187=EL!$A$10,"PM",IF(PAF!$B187=EL!$U$2,"PW",IF(PAF!$B187=EL!$A$12,"re",IF(PAF!$B187=EL!$W$2,"OT",IF(PAF!$B187=EL!$X$2,"OTSeven","?")))))))))))))))))))</f>
        <v/>
      </c>
      <c r="X187" s="249" t="str">
        <f>IF(B187="","",B187&amp;IF($C$4=EL!$E$5,"Full Time","Part Time"))</f>
        <v/>
      </c>
      <c r="Y187" s="122" t="str">
        <f>IFERROR(VLOOKUP(X187,EL!$C$2:$D$36,2,"False"),"")</f>
        <v/>
      </c>
    </row>
    <row r="188" spans="1:25" ht="21.75" customHeight="1">
      <c r="A188" s="118" t="str">
        <f t="shared" si="4"/>
        <v/>
      </c>
      <c r="B188" s="206"/>
      <c r="C188" s="199"/>
      <c r="D188" s="147"/>
      <c r="E188" s="199"/>
      <c r="F188" s="199"/>
      <c r="G188" s="120"/>
      <c r="H188" s="140"/>
      <c r="I188" s="141"/>
      <c r="J188" s="121"/>
      <c r="K188" s="141"/>
      <c r="L188" s="141"/>
      <c r="M188" s="119">
        <f>IF(AND(G188="",C188="",H188=""),SUM($M$15:$M187),IF(G188*H188=0,"",G188*H188))</f>
        <v>0</v>
      </c>
      <c r="N188" s="319"/>
      <c r="O188" s="320"/>
      <c r="P188" s="321"/>
      <c r="Q188" s="230"/>
      <c r="R188" s="209" t="str">
        <f>IFERROR(IF(AND($C188="",$D188="",$G188=""),"",VLOOKUP($I188,FOAPs!A$2:B$10000,2,FALSE)&amp;" &gt;"),"F")</f>
        <v/>
      </c>
      <c r="S188" s="292" t="str">
        <f>IFERROR(IF(AND($C188="",$G188=""),"",VLOOKUP($J188,FOAPs!C$2:D$10000,2,FALSE)&amp;" &gt;"),"O")</f>
        <v/>
      </c>
      <c r="T188" s="292"/>
      <c r="U188" s="209" t="str">
        <f>IFERROR(IF(AND($C188="",$G188=""),"",VLOOKUP($K188,FOAPs!E$2:F$10000,2,FALSE)&amp;" &gt;"),"A")</f>
        <v/>
      </c>
      <c r="V188" s="209" t="str">
        <f>IFERROR(IF(AND($C188="",$D188="",$G188=""),"",VLOOKUP($L188,FOAPs!G$2:H$10000,2,FALSE)),"P")</f>
        <v/>
      </c>
      <c r="W188" s="253" t="str">
        <f>IF(PAF!$B188="","",IF(PAF!$B188=EL!$Y$2,"SPE",IF(PAF!$B188=EL!$Z$2,"SPM",IF(PAF!$B188=EL!$AA$2,"SPLH",IF(PAF!$B188=EL!$K$2,"AT",IF(PAF!$B188=EL!$L$2,"WTO",IF(PAF!$B188=EL!$A$22,"ES",IF(PAF!$B188=EL!$A$4,"FWT",IF(PAF!$B188=EL!$O$2,"hon",IF(PAF!$B188=EL!$P$2,"Inv",IF(PAF!$B188=EL!$P$2,"Inv",IF(PAF!$B188=EL!$Q$2,"MT",IF(PAF!$B188=EL!R$2,"NT",IF(PAF!$B188=EL!$S$2,"OSR",IF(PAF!$B188=EL!$A$10,"PM",IF(PAF!$B188=EL!$U$2,"PW",IF(PAF!$B188=EL!$A$12,"re",IF(PAF!$B188=EL!$W$2,"OT",IF(PAF!$B188=EL!$X$2,"OTSeven","?")))))))))))))))))))</f>
        <v/>
      </c>
      <c r="X188" s="249" t="str">
        <f>IF(B188="","",B188&amp;IF($C$4=EL!$E$5,"Full Time","Part Time"))</f>
        <v/>
      </c>
      <c r="Y188" s="122" t="str">
        <f>IFERROR(VLOOKUP(X188,EL!$C$2:$D$36,2,"False"),"")</f>
        <v/>
      </c>
    </row>
    <row r="189" spans="1:25" ht="21.75" customHeight="1">
      <c r="A189" s="118" t="str">
        <f t="shared" si="4"/>
        <v/>
      </c>
      <c r="B189" s="206"/>
      <c r="C189" s="199"/>
      <c r="D189" s="147"/>
      <c r="E189" s="199"/>
      <c r="F189" s="199"/>
      <c r="G189" s="120"/>
      <c r="H189" s="140"/>
      <c r="I189" s="141"/>
      <c r="J189" s="121"/>
      <c r="K189" s="141"/>
      <c r="L189" s="141"/>
      <c r="M189" s="119">
        <f>IF(AND(G189="",C189="",H189=""),SUM($M$15:$M188),IF(G189*H189=0,"",G189*H189))</f>
        <v>0</v>
      </c>
      <c r="N189" s="322"/>
      <c r="O189" s="323"/>
      <c r="P189" s="324"/>
      <c r="Q189" s="230"/>
      <c r="R189" s="209" t="str">
        <f>IFERROR(IF(AND($C189="",$D189="",$G189=""),"",VLOOKUP($I189,FOAPs!A$2:B$10000,2,FALSE)&amp;" &gt;"),"F")</f>
        <v/>
      </c>
      <c r="S189" s="292" t="str">
        <f>IFERROR(IF(AND($C189="",$G189=""),"",VLOOKUP($J189,FOAPs!C$2:D$10000,2,FALSE)&amp;" &gt;"),"O")</f>
        <v/>
      </c>
      <c r="T189" s="292"/>
      <c r="U189" s="209" t="str">
        <f>IFERROR(IF(AND($C189="",$G189=""),"",VLOOKUP($K189,FOAPs!E$2:F$10000,2,FALSE)&amp;" &gt;"),"A")</f>
        <v/>
      </c>
      <c r="V189" s="209" t="str">
        <f>IFERROR(IF(AND($C189="",$D189="",$G189=""),"",VLOOKUP($L189,FOAPs!G$2:H$10000,2,FALSE)),"P")</f>
        <v/>
      </c>
      <c r="W189" s="253" t="str">
        <f>IF(PAF!$B189="","",IF(PAF!$B189=EL!$Y$2,"SPE",IF(PAF!$B189=EL!$Z$2,"SPM",IF(PAF!$B189=EL!$AA$2,"SPLH",IF(PAF!$B189=EL!$K$2,"AT",IF(PAF!$B189=EL!$L$2,"WTO",IF(PAF!$B189=EL!$A$22,"ES",IF(PAF!$B189=EL!$A$4,"FWT",IF(PAF!$B189=EL!$O$2,"hon",IF(PAF!$B189=EL!$P$2,"Inv",IF(PAF!$B189=EL!$P$2,"Inv",IF(PAF!$B189=EL!$Q$2,"MT",IF(PAF!$B189=EL!R$2,"NT",IF(PAF!$B189=EL!$S$2,"OSR",IF(PAF!$B189=EL!$A$10,"PM",IF(PAF!$B189=EL!$U$2,"PW",IF(PAF!$B189=EL!$A$12,"re",IF(PAF!$B189=EL!$W$2,"OT",IF(PAF!$B189=EL!$X$2,"OTSeven","?")))))))))))))))))))</f>
        <v/>
      </c>
      <c r="X189" s="249" t="str">
        <f>IF(B189="","",B189&amp;IF($C$4=EL!$E$5,"Full Time","Part Time"))</f>
        <v/>
      </c>
      <c r="Y189" s="122" t="str">
        <f>IFERROR(VLOOKUP(X189,EL!$C$2:$D$36,2,"False"),"")</f>
        <v/>
      </c>
    </row>
    <row r="190" spans="1:25" ht="21.75" customHeight="1">
      <c r="A190" s="118" t="str">
        <f t="shared" si="4"/>
        <v/>
      </c>
      <c r="B190" s="206"/>
      <c r="C190" s="199"/>
      <c r="D190" s="147"/>
      <c r="E190" s="199"/>
      <c r="F190" s="199"/>
      <c r="G190" s="120"/>
      <c r="H190" s="140"/>
      <c r="I190" s="141"/>
      <c r="J190" s="121"/>
      <c r="K190" s="141"/>
      <c r="L190" s="141"/>
      <c r="M190" s="119">
        <f>IF(AND(G190="",C190="",H190=""),SUM($M$15:$M189),IF(G190*H190=0,"",G190*H190))</f>
        <v>0</v>
      </c>
      <c r="N190" s="319"/>
      <c r="O190" s="320"/>
      <c r="P190" s="321"/>
      <c r="Q190" s="230"/>
      <c r="R190" s="209" t="str">
        <f>IFERROR(IF(AND($C190="",$D190="",$G190=""),"",VLOOKUP($I190,FOAPs!A$2:B$10000,2,FALSE)&amp;" &gt;"),"F")</f>
        <v/>
      </c>
      <c r="S190" s="292" t="str">
        <f>IFERROR(IF(AND($C190="",$G190=""),"",VLOOKUP($J190,FOAPs!C$2:D$10000,2,FALSE)&amp;" &gt;"),"O")</f>
        <v/>
      </c>
      <c r="T190" s="292"/>
      <c r="U190" s="209" t="str">
        <f>IFERROR(IF(AND($C190="",$G190=""),"",VLOOKUP($K190,FOAPs!E$2:F$10000,2,FALSE)&amp;" &gt;"),"A")</f>
        <v/>
      </c>
      <c r="V190" s="209" t="str">
        <f>IFERROR(IF(AND($C190="",$D190="",$G190=""),"",VLOOKUP($L190,FOAPs!G$2:H$10000,2,FALSE)),"P")</f>
        <v/>
      </c>
      <c r="W190" s="253" t="str">
        <f>IF(PAF!$B190="","",IF(PAF!$B190=EL!$Y$2,"SPE",IF(PAF!$B190=EL!$Z$2,"SPM",IF(PAF!$B190=EL!$AA$2,"SPLH",IF(PAF!$B190=EL!$K$2,"AT",IF(PAF!$B190=EL!$L$2,"WTO",IF(PAF!$B190=EL!$A$22,"ES",IF(PAF!$B190=EL!$A$4,"FWT",IF(PAF!$B190=EL!$O$2,"hon",IF(PAF!$B190=EL!$P$2,"Inv",IF(PAF!$B190=EL!$P$2,"Inv",IF(PAF!$B190=EL!$Q$2,"MT",IF(PAF!$B190=EL!R$2,"NT",IF(PAF!$B190=EL!$S$2,"OSR",IF(PAF!$B190=EL!$A$10,"PM",IF(PAF!$B190=EL!$U$2,"PW",IF(PAF!$B190=EL!$A$12,"re",IF(PAF!$B190=EL!$W$2,"OT",IF(PAF!$B190=EL!$X$2,"OTSeven","?")))))))))))))))))))</f>
        <v/>
      </c>
      <c r="X190" s="249" t="str">
        <f>IF(B190="","",B190&amp;IF($C$4=EL!$E$5,"Full Time","Part Time"))</f>
        <v/>
      </c>
      <c r="Y190" s="122" t="str">
        <f>IFERROR(VLOOKUP(X190,EL!$C$2:$D$36,2,"False"),"")</f>
        <v/>
      </c>
    </row>
    <row r="191" spans="1:25" ht="21.75" customHeight="1">
      <c r="A191" s="118" t="str">
        <f t="shared" si="4"/>
        <v/>
      </c>
      <c r="B191" s="206"/>
      <c r="C191" s="199"/>
      <c r="D191" s="147"/>
      <c r="E191" s="199"/>
      <c r="F191" s="199"/>
      <c r="G191" s="120"/>
      <c r="H191" s="140"/>
      <c r="I191" s="141"/>
      <c r="J191" s="121"/>
      <c r="K191" s="141"/>
      <c r="L191" s="141"/>
      <c r="M191" s="119">
        <f>IF(AND(G191="",C191="",H191=""),SUM($M$15:$M190),IF(G191*H191=0,"",G191*H191))</f>
        <v>0</v>
      </c>
      <c r="N191" s="322"/>
      <c r="O191" s="323"/>
      <c r="P191" s="324"/>
      <c r="Q191" s="230"/>
      <c r="R191" s="209" t="str">
        <f>IFERROR(IF(AND($C191="",$D191="",$G191=""),"",VLOOKUP($I191,FOAPs!A$2:B$10000,2,FALSE)&amp;" &gt;"),"F")</f>
        <v/>
      </c>
      <c r="S191" s="292" t="str">
        <f>IFERROR(IF(AND($C191="",$G191=""),"",VLOOKUP($J191,FOAPs!C$2:D$10000,2,FALSE)&amp;" &gt;"),"O")</f>
        <v/>
      </c>
      <c r="T191" s="292"/>
      <c r="U191" s="209" t="str">
        <f>IFERROR(IF(AND($C191="",$G191=""),"",VLOOKUP($K191,FOAPs!E$2:F$10000,2,FALSE)&amp;" &gt;"),"A")</f>
        <v/>
      </c>
      <c r="V191" s="209" t="str">
        <f>IFERROR(IF(AND($C191="",$D191="",$G191=""),"",VLOOKUP($L191,FOAPs!G$2:H$10000,2,FALSE)),"P")</f>
        <v/>
      </c>
      <c r="W191" s="253" t="str">
        <f>IF(PAF!$B191="","",IF(PAF!$B191=EL!$Y$2,"SPE",IF(PAF!$B191=EL!$Z$2,"SPM",IF(PAF!$B191=EL!$AA$2,"SPLH",IF(PAF!$B191=EL!$K$2,"AT",IF(PAF!$B191=EL!$L$2,"WTO",IF(PAF!$B191=EL!$A$22,"ES",IF(PAF!$B191=EL!$A$4,"FWT",IF(PAF!$B191=EL!$O$2,"hon",IF(PAF!$B191=EL!$P$2,"Inv",IF(PAF!$B191=EL!$P$2,"Inv",IF(PAF!$B191=EL!$Q$2,"MT",IF(PAF!$B191=EL!R$2,"NT",IF(PAF!$B191=EL!$S$2,"OSR",IF(PAF!$B191=EL!$A$10,"PM",IF(PAF!$B191=EL!$U$2,"PW",IF(PAF!$B191=EL!$A$12,"re",IF(PAF!$B191=EL!$W$2,"OT",IF(PAF!$B191=EL!$X$2,"OTSeven","?")))))))))))))))))))</f>
        <v/>
      </c>
      <c r="X191" s="249" t="str">
        <f>IF(B191="","",B191&amp;IF($C$4=EL!$E$5,"Full Time","Part Time"))</f>
        <v/>
      </c>
      <c r="Y191" s="122" t="str">
        <f>IFERROR(VLOOKUP(X191,EL!$C$2:$D$36,2,"False"),"")</f>
        <v/>
      </c>
    </row>
    <row r="192" spans="1:25" ht="21.75" customHeight="1">
      <c r="A192" s="118" t="str">
        <f t="shared" si="4"/>
        <v/>
      </c>
      <c r="B192" s="206"/>
      <c r="C192" s="199"/>
      <c r="D192" s="147"/>
      <c r="E192" s="199"/>
      <c r="F192" s="199"/>
      <c r="G192" s="120"/>
      <c r="H192" s="140"/>
      <c r="I192" s="141"/>
      <c r="J192" s="121"/>
      <c r="K192" s="141"/>
      <c r="L192" s="141"/>
      <c r="M192" s="119">
        <f>IF(AND(G192="",C192="",H192=""),SUM($M$15:$M191),IF(G192*H192=0,"",G192*H192))</f>
        <v>0</v>
      </c>
      <c r="N192" s="319"/>
      <c r="O192" s="320"/>
      <c r="P192" s="321"/>
      <c r="Q192" s="230"/>
      <c r="R192" s="209" t="str">
        <f>IFERROR(IF(AND($C192="",$D192="",$G192=""),"",VLOOKUP($I192,FOAPs!A$2:B$10000,2,FALSE)&amp;" &gt;"),"F")</f>
        <v/>
      </c>
      <c r="S192" s="292" t="str">
        <f>IFERROR(IF(AND($C192="",$G192=""),"",VLOOKUP($J192,FOAPs!C$2:D$10000,2,FALSE)&amp;" &gt;"),"O")</f>
        <v/>
      </c>
      <c r="T192" s="292"/>
      <c r="U192" s="209" t="str">
        <f>IFERROR(IF(AND($C192="",$G192=""),"",VLOOKUP($K192,FOAPs!E$2:F$10000,2,FALSE)&amp;" &gt;"),"A")</f>
        <v/>
      </c>
      <c r="V192" s="209" t="str">
        <f>IFERROR(IF(AND($C192="",$D192="",$G192=""),"",VLOOKUP($L192,FOAPs!G$2:H$10000,2,FALSE)),"P")</f>
        <v/>
      </c>
      <c r="W192" s="253" t="str">
        <f>IF(PAF!$B192="","",IF(PAF!$B192=EL!$Y$2,"SPE",IF(PAF!$B192=EL!$Z$2,"SPM",IF(PAF!$B192=EL!$AA$2,"SPLH",IF(PAF!$B192=EL!$K$2,"AT",IF(PAF!$B192=EL!$L$2,"WTO",IF(PAF!$B192=EL!$A$22,"ES",IF(PAF!$B192=EL!$A$4,"FWT",IF(PAF!$B192=EL!$O$2,"hon",IF(PAF!$B192=EL!$P$2,"Inv",IF(PAF!$B192=EL!$P$2,"Inv",IF(PAF!$B192=EL!$Q$2,"MT",IF(PAF!$B192=EL!R$2,"NT",IF(PAF!$B192=EL!$S$2,"OSR",IF(PAF!$B192=EL!$A$10,"PM",IF(PAF!$B192=EL!$U$2,"PW",IF(PAF!$B192=EL!$A$12,"re",IF(PAF!$B192=EL!$W$2,"OT",IF(PAF!$B192=EL!$X$2,"OTSeven","?")))))))))))))))))))</f>
        <v/>
      </c>
      <c r="X192" s="249" t="str">
        <f>IF(B192="","",B192&amp;IF($C$4=EL!$E$5,"Full Time","Part Time"))</f>
        <v/>
      </c>
      <c r="Y192" s="122" t="str">
        <f>IFERROR(VLOOKUP(X192,EL!$C$2:$D$36,2,"False"),"")</f>
        <v/>
      </c>
    </row>
    <row r="193" spans="1:25" ht="21.75" customHeight="1">
      <c r="A193" s="118" t="str">
        <f t="shared" si="4"/>
        <v/>
      </c>
      <c r="B193" s="206"/>
      <c r="C193" s="199"/>
      <c r="D193" s="147"/>
      <c r="E193" s="199"/>
      <c r="F193" s="199"/>
      <c r="G193" s="120"/>
      <c r="H193" s="140"/>
      <c r="I193" s="141"/>
      <c r="J193" s="121"/>
      <c r="K193" s="141"/>
      <c r="L193" s="141"/>
      <c r="M193" s="119">
        <f>IF(AND(G193="",C193="",H193=""),SUM($M$15:$M192),IF(G193*H193=0,"",G193*H193))</f>
        <v>0</v>
      </c>
      <c r="N193" s="322"/>
      <c r="O193" s="323"/>
      <c r="P193" s="324"/>
      <c r="Q193" s="230"/>
      <c r="R193" s="209" t="str">
        <f>IFERROR(IF(AND($C193="",$D193="",$G193=""),"",VLOOKUP($I193,FOAPs!A$2:B$10000,2,FALSE)&amp;" &gt;"),"F")</f>
        <v/>
      </c>
      <c r="S193" s="292" t="str">
        <f>IFERROR(IF(AND($C193="",$G193=""),"",VLOOKUP($J193,FOAPs!C$2:D$10000,2,FALSE)&amp;" &gt;"),"O")</f>
        <v/>
      </c>
      <c r="T193" s="292"/>
      <c r="U193" s="209" t="str">
        <f>IFERROR(IF(AND($C193="",$G193=""),"",VLOOKUP($K193,FOAPs!E$2:F$10000,2,FALSE)&amp;" &gt;"),"A")</f>
        <v/>
      </c>
      <c r="V193" s="209" t="str">
        <f>IFERROR(IF(AND($C193="",$D193="",$G193=""),"",VLOOKUP($L193,FOAPs!G$2:H$10000,2,FALSE)),"P")</f>
        <v/>
      </c>
      <c r="W193" s="253" t="str">
        <f>IF(PAF!$B193="","",IF(PAF!$B193=EL!$Y$2,"SPE",IF(PAF!$B193=EL!$Z$2,"SPM",IF(PAF!$B193=EL!$AA$2,"SPLH",IF(PAF!$B193=EL!$K$2,"AT",IF(PAF!$B193=EL!$L$2,"WTO",IF(PAF!$B193=EL!$A$22,"ES",IF(PAF!$B193=EL!$A$4,"FWT",IF(PAF!$B193=EL!$O$2,"hon",IF(PAF!$B193=EL!$P$2,"Inv",IF(PAF!$B193=EL!$P$2,"Inv",IF(PAF!$B193=EL!$Q$2,"MT",IF(PAF!$B193=EL!R$2,"NT",IF(PAF!$B193=EL!$S$2,"OSR",IF(PAF!$B193=EL!$A$10,"PM",IF(PAF!$B193=EL!$U$2,"PW",IF(PAF!$B193=EL!$A$12,"re",IF(PAF!$B193=EL!$W$2,"OT",IF(PAF!$B193=EL!$X$2,"OTSeven","?")))))))))))))))))))</f>
        <v/>
      </c>
      <c r="X193" s="249" t="str">
        <f>IF(B193="","",B193&amp;IF($C$4=EL!$E$5,"Full Time","Part Time"))</f>
        <v/>
      </c>
      <c r="Y193" s="122" t="str">
        <f>IFERROR(VLOOKUP(X193,EL!$C$2:$D$36,2,"False"),"")</f>
        <v/>
      </c>
    </row>
    <row r="194" spans="1:25" ht="21.75" customHeight="1">
      <c r="A194" s="118" t="str">
        <f t="shared" si="4"/>
        <v/>
      </c>
      <c r="B194" s="206"/>
      <c r="C194" s="199"/>
      <c r="D194" s="147"/>
      <c r="E194" s="199"/>
      <c r="F194" s="199"/>
      <c r="G194" s="120"/>
      <c r="H194" s="140"/>
      <c r="I194" s="141"/>
      <c r="J194" s="121"/>
      <c r="K194" s="141"/>
      <c r="L194" s="141"/>
      <c r="M194" s="119">
        <f>IF(AND(G194="",C194="",H194=""),SUM($M$15:$M193),IF(G194*H194=0,"",G194*H194))</f>
        <v>0</v>
      </c>
      <c r="N194" s="319"/>
      <c r="O194" s="320"/>
      <c r="P194" s="321"/>
      <c r="Q194" s="230"/>
      <c r="R194" s="209" t="str">
        <f>IFERROR(IF(AND($C194="",$D194="",$G194=""),"",VLOOKUP($I194,FOAPs!A$2:B$10000,2,FALSE)&amp;" &gt;"),"F")</f>
        <v/>
      </c>
      <c r="S194" s="292" t="str">
        <f>IFERROR(IF(AND($C194="",$G194=""),"",VLOOKUP($J194,FOAPs!C$2:D$10000,2,FALSE)&amp;" &gt;"),"O")</f>
        <v/>
      </c>
      <c r="T194" s="292"/>
      <c r="U194" s="209" t="str">
        <f>IFERROR(IF(AND($C194="",$G194=""),"",VLOOKUP($K194,FOAPs!E$2:F$10000,2,FALSE)&amp;" &gt;"),"A")</f>
        <v/>
      </c>
      <c r="V194" s="209" t="str">
        <f>IFERROR(IF(AND($C194="",$D194="",$G194=""),"",VLOOKUP($L194,FOAPs!G$2:H$10000,2,FALSE)),"P")</f>
        <v/>
      </c>
      <c r="W194" s="253" t="str">
        <f>IF(PAF!$B194="","",IF(PAF!$B194=EL!$Y$2,"SPE",IF(PAF!$B194=EL!$Z$2,"SPM",IF(PAF!$B194=EL!$AA$2,"SPLH",IF(PAF!$B194=EL!$K$2,"AT",IF(PAF!$B194=EL!$L$2,"WTO",IF(PAF!$B194=EL!$A$22,"ES",IF(PAF!$B194=EL!$A$4,"FWT",IF(PAF!$B194=EL!$O$2,"hon",IF(PAF!$B194=EL!$P$2,"Inv",IF(PAF!$B194=EL!$P$2,"Inv",IF(PAF!$B194=EL!$Q$2,"MT",IF(PAF!$B194=EL!R$2,"NT",IF(PAF!$B194=EL!$S$2,"OSR",IF(PAF!$B194=EL!$A$10,"PM",IF(PAF!$B194=EL!$U$2,"PW",IF(PAF!$B194=EL!$A$12,"re",IF(PAF!$B194=EL!$W$2,"OT",IF(PAF!$B194=EL!$X$2,"OTSeven","?")))))))))))))))))))</f>
        <v/>
      </c>
      <c r="X194" s="249" t="str">
        <f>IF(B194="","",B194&amp;IF($C$4=EL!$E$5,"Full Time","Part Time"))</f>
        <v/>
      </c>
      <c r="Y194" s="122" t="str">
        <f>IFERROR(VLOOKUP(X194,EL!$C$2:$D$36,2,"False"),"")</f>
        <v/>
      </c>
    </row>
    <row r="195" spans="1:25" ht="21.75" customHeight="1">
      <c r="A195" s="118" t="str">
        <f t="shared" si="4"/>
        <v/>
      </c>
      <c r="B195" s="206"/>
      <c r="C195" s="199"/>
      <c r="D195" s="147"/>
      <c r="E195" s="199"/>
      <c r="F195" s="199"/>
      <c r="G195" s="120"/>
      <c r="H195" s="140"/>
      <c r="I195" s="141"/>
      <c r="J195" s="121"/>
      <c r="K195" s="141"/>
      <c r="L195" s="141"/>
      <c r="M195" s="119">
        <f>IF(AND(G195="",C195="",H195=""),SUM($M$15:$M194),IF(G195*H195=0,"",G195*H195))</f>
        <v>0</v>
      </c>
      <c r="N195" s="322"/>
      <c r="O195" s="323"/>
      <c r="P195" s="324"/>
      <c r="Q195" s="230"/>
      <c r="R195" s="209" t="str">
        <f>IFERROR(IF(AND($C195="",$D195="",$G195=""),"",VLOOKUP($I195,FOAPs!A$2:B$10000,2,FALSE)&amp;" &gt;"),"F")</f>
        <v/>
      </c>
      <c r="S195" s="292" t="str">
        <f>IFERROR(IF(AND($C195="",$G195=""),"",VLOOKUP($J195,FOAPs!C$2:D$10000,2,FALSE)&amp;" &gt;"),"O")</f>
        <v/>
      </c>
      <c r="T195" s="292"/>
      <c r="U195" s="209" t="str">
        <f>IFERROR(IF(AND($C195="",$G195=""),"",VLOOKUP($K195,FOAPs!E$2:F$10000,2,FALSE)&amp;" &gt;"),"A")</f>
        <v/>
      </c>
      <c r="V195" s="209" t="str">
        <f>IFERROR(IF(AND($C195="",$D195="",$G195=""),"",VLOOKUP($L195,FOAPs!G$2:H$10000,2,FALSE)),"P")</f>
        <v/>
      </c>
      <c r="W195" s="253" t="str">
        <f>IF(PAF!$B195="","",IF(PAF!$B195=EL!$Y$2,"SPE",IF(PAF!$B195=EL!$Z$2,"SPM",IF(PAF!$B195=EL!$AA$2,"SPLH",IF(PAF!$B195=EL!$K$2,"AT",IF(PAF!$B195=EL!$L$2,"WTO",IF(PAF!$B195=EL!$A$22,"ES",IF(PAF!$B195=EL!$A$4,"FWT",IF(PAF!$B195=EL!$O$2,"hon",IF(PAF!$B195=EL!$P$2,"Inv",IF(PAF!$B195=EL!$P$2,"Inv",IF(PAF!$B195=EL!$Q$2,"MT",IF(PAF!$B195=EL!R$2,"NT",IF(PAF!$B195=EL!$S$2,"OSR",IF(PAF!$B195=EL!$A$10,"PM",IF(PAF!$B195=EL!$U$2,"PW",IF(PAF!$B195=EL!$A$12,"re",IF(PAF!$B195=EL!$W$2,"OT",IF(PAF!$B195=EL!$X$2,"OTSeven","?")))))))))))))))))))</f>
        <v/>
      </c>
      <c r="X195" s="249" t="str">
        <f>IF(B195="","",B195&amp;IF($C$4=EL!$E$5,"Full Time","Part Time"))</f>
        <v/>
      </c>
      <c r="Y195" s="122" t="str">
        <f>IFERROR(VLOOKUP(X195,EL!$C$2:$D$36,2,"False"),"")</f>
        <v/>
      </c>
    </row>
    <row r="196" spans="1:25" ht="21.75" customHeight="1">
      <c r="A196" s="118" t="str">
        <f t="shared" si="4"/>
        <v/>
      </c>
      <c r="B196" s="206"/>
      <c r="C196" s="199"/>
      <c r="D196" s="147"/>
      <c r="E196" s="199"/>
      <c r="F196" s="199"/>
      <c r="G196" s="120"/>
      <c r="H196" s="140"/>
      <c r="I196" s="141"/>
      <c r="J196" s="121"/>
      <c r="K196" s="141"/>
      <c r="L196" s="141"/>
      <c r="M196" s="119">
        <f>IF(AND(G196="",C196="",H196=""),SUM($M$15:$M195),IF(G196*H196=0,"",G196*H196))</f>
        <v>0</v>
      </c>
      <c r="N196" s="319"/>
      <c r="O196" s="320"/>
      <c r="P196" s="321"/>
      <c r="Q196" s="230"/>
      <c r="R196" s="209" t="str">
        <f>IFERROR(IF(AND($C196="",$D196="",$G196=""),"",VLOOKUP($I196,FOAPs!A$2:B$10000,2,FALSE)&amp;" &gt;"),"F")</f>
        <v/>
      </c>
      <c r="S196" s="292" t="str">
        <f>IFERROR(IF(AND($C196="",$G196=""),"",VLOOKUP($J196,FOAPs!C$2:D$10000,2,FALSE)&amp;" &gt;"),"O")</f>
        <v/>
      </c>
      <c r="T196" s="292"/>
      <c r="U196" s="209" t="str">
        <f>IFERROR(IF(AND($C196="",$G196=""),"",VLOOKUP($K196,FOAPs!E$2:F$10000,2,FALSE)&amp;" &gt;"),"A")</f>
        <v/>
      </c>
      <c r="V196" s="209" t="str">
        <f>IFERROR(IF(AND($C196="",$D196="",$G196=""),"",VLOOKUP($L196,FOAPs!G$2:H$10000,2,FALSE)),"P")</f>
        <v/>
      </c>
      <c r="W196" s="253" t="str">
        <f>IF(PAF!$B196="","",IF(PAF!$B196=EL!$Y$2,"SPE",IF(PAF!$B196=EL!$Z$2,"SPM",IF(PAF!$B196=EL!$AA$2,"SPLH",IF(PAF!$B196=EL!$K$2,"AT",IF(PAF!$B196=EL!$L$2,"WTO",IF(PAF!$B196=EL!$A$22,"ES",IF(PAF!$B196=EL!$A$4,"FWT",IF(PAF!$B196=EL!$O$2,"hon",IF(PAF!$B196=EL!$P$2,"Inv",IF(PAF!$B196=EL!$P$2,"Inv",IF(PAF!$B196=EL!$Q$2,"MT",IF(PAF!$B196=EL!R$2,"NT",IF(PAF!$B196=EL!$S$2,"OSR",IF(PAF!$B196=EL!$A$10,"PM",IF(PAF!$B196=EL!$U$2,"PW",IF(PAF!$B196=EL!$A$12,"re",IF(PAF!$B196=EL!$W$2,"OT",IF(PAF!$B196=EL!$X$2,"OTSeven","?")))))))))))))))))))</f>
        <v/>
      </c>
      <c r="X196" s="249" t="str">
        <f>IF(B196="","",B196&amp;IF($C$4=EL!$E$5,"Full Time","Part Time"))</f>
        <v/>
      </c>
      <c r="Y196" s="122" t="str">
        <f>IFERROR(VLOOKUP(X196,EL!$C$2:$D$36,2,"False"),"")</f>
        <v/>
      </c>
    </row>
    <row r="197" spans="1:25" ht="21.75" customHeight="1">
      <c r="A197" s="118" t="str">
        <f t="shared" si="4"/>
        <v/>
      </c>
      <c r="B197" s="206"/>
      <c r="C197" s="199"/>
      <c r="D197" s="147"/>
      <c r="E197" s="199"/>
      <c r="F197" s="199"/>
      <c r="G197" s="120"/>
      <c r="H197" s="140"/>
      <c r="I197" s="141"/>
      <c r="J197" s="121"/>
      <c r="K197" s="141"/>
      <c r="L197" s="141"/>
      <c r="M197" s="119">
        <f>IF(AND(G197="",C197="",H197=""),SUM($M$15:$M196),IF(G197*H197=0,"",G197*H197))</f>
        <v>0</v>
      </c>
      <c r="N197" s="322"/>
      <c r="O197" s="323"/>
      <c r="P197" s="324"/>
      <c r="Q197" s="230"/>
      <c r="R197" s="209" t="str">
        <f>IFERROR(IF(AND($C197="",$D197="",$G197=""),"",VLOOKUP($I197,FOAPs!A$2:B$10000,2,FALSE)&amp;" &gt;"),"F")</f>
        <v/>
      </c>
      <c r="S197" s="292" t="str">
        <f>IFERROR(IF(AND($C197="",$G197=""),"",VLOOKUP($J197,FOAPs!C$2:D$10000,2,FALSE)&amp;" &gt;"),"O")</f>
        <v/>
      </c>
      <c r="T197" s="292"/>
      <c r="U197" s="209" t="str">
        <f>IFERROR(IF(AND($C197="",$G197=""),"",VLOOKUP($K197,FOAPs!E$2:F$10000,2,FALSE)&amp;" &gt;"),"A")</f>
        <v/>
      </c>
      <c r="V197" s="209" t="str">
        <f>IFERROR(IF(AND($C197="",$D197="",$G197=""),"",VLOOKUP($L197,FOAPs!G$2:H$10000,2,FALSE)),"P")</f>
        <v/>
      </c>
      <c r="W197" s="253" t="str">
        <f>IF(PAF!$B197="","",IF(PAF!$B197=EL!$Y$2,"SPE",IF(PAF!$B197=EL!$Z$2,"SPM",IF(PAF!$B197=EL!$AA$2,"SPLH",IF(PAF!$B197=EL!$K$2,"AT",IF(PAF!$B197=EL!$L$2,"WTO",IF(PAF!$B197=EL!$A$22,"ES",IF(PAF!$B197=EL!$A$4,"FWT",IF(PAF!$B197=EL!$O$2,"hon",IF(PAF!$B197=EL!$P$2,"Inv",IF(PAF!$B197=EL!$P$2,"Inv",IF(PAF!$B197=EL!$Q$2,"MT",IF(PAF!$B197=EL!R$2,"NT",IF(PAF!$B197=EL!$S$2,"OSR",IF(PAF!$B197=EL!$A$10,"PM",IF(PAF!$B197=EL!$U$2,"PW",IF(PAF!$B197=EL!$A$12,"re",IF(PAF!$B197=EL!$W$2,"OT",IF(PAF!$B197=EL!$X$2,"OTSeven","?")))))))))))))))))))</f>
        <v/>
      </c>
      <c r="X197" s="249" t="str">
        <f>IF(B197="","",B197&amp;IF($C$4=EL!$E$5,"Full Time","Part Time"))</f>
        <v/>
      </c>
      <c r="Y197" s="122" t="str">
        <f>IFERROR(VLOOKUP(X197,EL!$C$2:$D$36,2,"False"),"")</f>
        <v/>
      </c>
    </row>
    <row r="198" spans="1:25" ht="21.75" customHeight="1">
      <c r="A198" s="118" t="str">
        <f t="shared" si="4"/>
        <v/>
      </c>
      <c r="B198" s="206"/>
      <c r="C198" s="199"/>
      <c r="D198" s="147"/>
      <c r="E198" s="199"/>
      <c r="F198" s="199"/>
      <c r="G198" s="120"/>
      <c r="H198" s="140"/>
      <c r="I198" s="141"/>
      <c r="J198" s="121"/>
      <c r="K198" s="141"/>
      <c r="L198" s="141"/>
      <c r="M198" s="119">
        <f>IF(AND(G198="",C198="",H198=""),SUM($M$15:$M197),IF(G198*H198=0,"",G198*H198))</f>
        <v>0</v>
      </c>
      <c r="N198" s="319"/>
      <c r="O198" s="320"/>
      <c r="P198" s="321"/>
      <c r="Q198" s="230"/>
      <c r="R198" s="209" t="str">
        <f>IFERROR(IF(AND($C198="",$D198="",$G198=""),"",VLOOKUP($I198,FOAPs!A$2:B$10000,2,FALSE)&amp;" &gt;"),"F")</f>
        <v/>
      </c>
      <c r="S198" s="292" t="str">
        <f>IFERROR(IF(AND($C198="",$G198=""),"",VLOOKUP($J198,FOAPs!C$2:D$10000,2,FALSE)&amp;" &gt;"),"O")</f>
        <v/>
      </c>
      <c r="T198" s="292"/>
      <c r="U198" s="209" t="str">
        <f>IFERROR(IF(AND($C198="",$G198=""),"",VLOOKUP($K198,FOAPs!E$2:F$10000,2,FALSE)&amp;" &gt;"),"A")</f>
        <v/>
      </c>
      <c r="V198" s="209" t="str">
        <f>IFERROR(IF(AND($C198="",$D198="",$G198=""),"",VLOOKUP($L198,FOAPs!G$2:H$10000,2,FALSE)),"P")</f>
        <v/>
      </c>
      <c r="W198" s="253" t="str">
        <f>IF(PAF!$B198="","",IF(PAF!$B198=EL!$Y$2,"SPE",IF(PAF!$B198=EL!$Z$2,"SPM",IF(PAF!$B198=EL!$AA$2,"SPLH",IF(PAF!$B198=EL!$K$2,"AT",IF(PAF!$B198=EL!$L$2,"WTO",IF(PAF!$B198=EL!$A$22,"ES",IF(PAF!$B198=EL!$A$4,"FWT",IF(PAF!$B198=EL!$O$2,"hon",IF(PAF!$B198=EL!$P$2,"Inv",IF(PAF!$B198=EL!$P$2,"Inv",IF(PAF!$B198=EL!$Q$2,"MT",IF(PAF!$B198=EL!R$2,"NT",IF(PAF!$B198=EL!$S$2,"OSR",IF(PAF!$B198=EL!$A$10,"PM",IF(PAF!$B198=EL!$U$2,"PW",IF(PAF!$B198=EL!$A$12,"re",IF(PAF!$B198=EL!$W$2,"OT",IF(PAF!$B198=EL!$X$2,"OTSeven","?")))))))))))))))))))</f>
        <v/>
      </c>
      <c r="X198" s="249" t="str">
        <f>IF(B198="","",B198&amp;IF($C$4=EL!$E$5,"Full Time","Part Time"))</f>
        <v/>
      </c>
      <c r="Y198" s="122" t="str">
        <f>IFERROR(VLOOKUP(X198,EL!$C$2:$D$36,2,"False"),"")</f>
        <v/>
      </c>
    </row>
    <row r="199" spans="1:25" ht="21.75" customHeight="1">
      <c r="A199" s="118" t="str">
        <f t="shared" si="4"/>
        <v/>
      </c>
      <c r="B199" s="206"/>
      <c r="C199" s="199"/>
      <c r="D199" s="147"/>
      <c r="E199" s="199"/>
      <c r="F199" s="199"/>
      <c r="G199" s="120"/>
      <c r="H199" s="140"/>
      <c r="I199" s="141"/>
      <c r="J199" s="121"/>
      <c r="K199" s="141"/>
      <c r="L199" s="141"/>
      <c r="M199" s="119">
        <f>IF(AND(G199="",C199="",H199=""),SUM($M$15:$M198),IF(G199*H199=0,"",G199*H199))</f>
        <v>0</v>
      </c>
      <c r="N199" s="322"/>
      <c r="O199" s="323"/>
      <c r="P199" s="324"/>
      <c r="Q199" s="230"/>
      <c r="R199" s="209" t="str">
        <f>IFERROR(IF(AND($C199="",$D199="",$G199=""),"",VLOOKUP($I199,FOAPs!A$2:B$10000,2,FALSE)&amp;" &gt;"),"F")</f>
        <v/>
      </c>
      <c r="S199" s="292" t="str">
        <f>IFERROR(IF(AND($C199="",$G199=""),"",VLOOKUP($J199,FOAPs!C$2:D$10000,2,FALSE)&amp;" &gt;"),"O")</f>
        <v/>
      </c>
      <c r="T199" s="292"/>
      <c r="U199" s="209" t="str">
        <f>IFERROR(IF(AND($C199="",$G199=""),"",VLOOKUP($K199,FOAPs!E$2:F$10000,2,FALSE)&amp;" &gt;"),"A")</f>
        <v/>
      </c>
      <c r="V199" s="209" t="str">
        <f>IFERROR(IF(AND($C199="",$D199="",$G199=""),"",VLOOKUP($L199,FOAPs!G$2:H$10000,2,FALSE)),"P")</f>
        <v/>
      </c>
      <c r="W199" s="253" t="str">
        <f>IF(PAF!$B199="","",IF(PAF!$B199=EL!$Y$2,"SPE",IF(PAF!$B199=EL!$Z$2,"SPM",IF(PAF!$B199=EL!$AA$2,"SPLH",IF(PAF!$B199=EL!$K$2,"AT",IF(PAF!$B199=EL!$L$2,"WTO",IF(PAF!$B199=EL!$A$22,"ES",IF(PAF!$B199=EL!$A$4,"FWT",IF(PAF!$B199=EL!$O$2,"hon",IF(PAF!$B199=EL!$P$2,"Inv",IF(PAF!$B199=EL!$P$2,"Inv",IF(PAF!$B199=EL!$Q$2,"MT",IF(PAF!$B199=EL!R$2,"NT",IF(PAF!$B199=EL!$S$2,"OSR",IF(PAF!$B199=EL!$A$10,"PM",IF(PAF!$B199=EL!$U$2,"PW",IF(PAF!$B199=EL!$A$12,"re",IF(PAF!$B199=EL!$W$2,"OT",IF(PAF!$B199=EL!$X$2,"OTSeven","?")))))))))))))))))))</f>
        <v/>
      </c>
      <c r="X199" s="249" t="str">
        <f>IF(B199="","",B199&amp;IF($C$4=EL!$E$5,"Full Time","Part Time"))</f>
        <v/>
      </c>
      <c r="Y199" s="122" t="str">
        <f>IFERROR(VLOOKUP(X199,EL!$C$2:$D$36,2,"False"),"")</f>
        <v/>
      </c>
    </row>
    <row r="200" spans="1:25" ht="21.75" customHeight="1">
      <c r="A200" s="118" t="str">
        <f t="shared" si="4"/>
        <v/>
      </c>
      <c r="B200" s="206"/>
      <c r="C200" s="199"/>
      <c r="D200" s="147"/>
      <c r="E200" s="199"/>
      <c r="F200" s="199"/>
      <c r="G200" s="120"/>
      <c r="H200" s="140"/>
      <c r="I200" s="141"/>
      <c r="J200" s="121"/>
      <c r="K200" s="141"/>
      <c r="L200" s="141"/>
      <c r="M200" s="119">
        <f>IF(AND(G200="",C200="",H200=""),SUM($M$15:$M199),IF(G200*H200=0,"",G200*H200))</f>
        <v>0</v>
      </c>
      <c r="N200" s="319"/>
      <c r="O200" s="320"/>
      <c r="P200" s="321"/>
      <c r="Q200" s="230"/>
      <c r="R200" s="209" t="str">
        <f>IFERROR(IF(AND($C200="",$D200="",$G200=""),"",VLOOKUP($I200,FOAPs!A$2:B$10000,2,FALSE)&amp;" &gt;"),"F")</f>
        <v/>
      </c>
      <c r="S200" s="292" t="str">
        <f>IFERROR(IF(AND($C200="",$G200=""),"",VLOOKUP($J200,FOAPs!C$2:D$10000,2,FALSE)&amp;" &gt;"),"O")</f>
        <v/>
      </c>
      <c r="T200" s="292"/>
      <c r="U200" s="209" t="str">
        <f>IFERROR(IF(AND($C200="",$G200=""),"",VLOOKUP($K200,FOAPs!E$2:F$10000,2,FALSE)&amp;" &gt;"),"A")</f>
        <v/>
      </c>
      <c r="V200" s="209" t="str">
        <f>IFERROR(IF(AND($C200="",$D200="",$G200=""),"",VLOOKUP($L200,FOAPs!G$2:H$10000,2,FALSE)),"P")</f>
        <v/>
      </c>
      <c r="W200" s="253" t="str">
        <f>IF(PAF!$B200="","",IF(PAF!$B200=EL!$Y$2,"SPE",IF(PAF!$B200=EL!$Z$2,"SPM",IF(PAF!$B200=EL!$AA$2,"SPLH",IF(PAF!$B200=EL!$K$2,"AT",IF(PAF!$B200=EL!$L$2,"WTO",IF(PAF!$B200=EL!$A$22,"ES",IF(PAF!$B200=EL!$A$4,"FWT",IF(PAF!$B200=EL!$O$2,"hon",IF(PAF!$B200=EL!$P$2,"Inv",IF(PAF!$B200=EL!$P$2,"Inv",IF(PAF!$B200=EL!$Q$2,"MT",IF(PAF!$B200=EL!R$2,"NT",IF(PAF!$B200=EL!$S$2,"OSR",IF(PAF!$B200=EL!$A$10,"PM",IF(PAF!$B200=EL!$U$2,"PW",IF(PAF!$B200=EL!$A$12,"re",IF(PAF!$B200=EL!$W$2,"OT",IF(PAF!$B200=EL!$X$2,"OTSeven","?")))))))))))))))))))</f>
        <v/>
      </c>
      <c r="X200" s="249" t="str">
        <f>IF(B200="","",B200&amp;IF($C$4=EL!$E$5,"Full Time","Part Time"))</f>
        <v/>
      </c>
      <c r="Y200" s="122" t="str">
        <f>IFERROR(VLOOKUP(X200,EL!$C$2:$D$36,2,"False"),"")</f>
        <v/>
      </c>
    </row>
    <row r="201" spans="1:25" ht="21.75" customHeight="1">
      <c r="A201" s="118" t="str">
        <f t="shared" si="4"/>
        <v/>
      </c>
      <c r="B201" s="206"/>
      <c r="C201" s="199"/>
      <c r="D201" s="147"/>
      <c r="E201" s="199"/>
      <c r="F201" s="199"/>
      <c r="G201" s="120"/>
      <c r="H201" s="140"/>
      <c r="I201" s="141"/>
      <c r="J201" s="121"/>
      <c r="K201" s="141"/>
      <c r="L201" s="141"/>
      <c r="M201" s="119">
        <f>IF(AND(G201="",C201="",H201=""),SUM($M$15:$M200),IF(G201*H201=0,"",G201*H201))</f>
        <v>0</v>
      </c>
      <c r="N201" s="322"/>
      <c r="O201" s="323"/>
      <c r="P201" s="324"/>
      <c r="Q201" s="230"/>
      <c r="R201" s="209" t="str">
        <f>IFERROR(IF(AND($C201="",$D201="",$G201=""),"",VLOOKUP($I201,FOAPs!A$2:B$10000,2,FALSE)&amp;" &gt;"),"F")</f>
        <v/>
      </c>
      <c r="S201" s="292" t="str">
        <f>IFERROR(IF(AND($C201="",$G201=""),"",VLOOKUP($J201,FOAPs!C$2:D$10000,2,FALSE)&amp;" &gt;"),"O")</f>
        <v/>
      </c>
      <c r="T201" s="292"/>
      <c r="U201" s="209" t="str">
        <f>IFERROR(IF(AND($C201="",$G201=""),"",VLOOKUP($K201,FOAPs!E$2:F$10000,2,FALSE)&amp;" &gt;"),"A")</f>
        <v/>
      </c>
      <c r="V201" s="209" t="str">
        <f>IFERROR(IF(AND($C201="",$D201="",$G201=""),"",VLOOKUP($L201,FOAPs!G$2:H$10000,2,FALSE)),"P")</f>
        <v/>
      </c>
      <c r="W201" s="253" t="str">
        <f>IF(PAF!$B201="","",IF(PAF!$B201=EL!$Y$2,"SPE",IF(PAF!$B201=EL!$Z$2,"SPM",IF(PAF!$B201=EL!$AA$2,"SPLH",IF(PAF!$B201=EL!$K$2,"AT",IF(PAF!$B201=EL!$L$2,"WTO",IF(PAF!$B201=EL!$A$22,"ES",IF(PAF!$B201=EL!$A$4,"FWT",IF(PAF!$B201=EL!$O$2,"hon",IF(PAF!$B201=EL!$P$2,"Inv",IF(PAF!$B201=EL!$P$2,"Inv",IF(PAF!$B201=EL!$Q$2,"MT",IF(PAF!$B201=EL!R$2,"NT",IF(PAF!$B201=EL!$S$2,"OSR",IF(PAF!$B201=EL!$A$10,"PM",IF(PAF!$B201=EL!$U$2,"PW",IF(PAF!$B201=EL!$A$12,"re",IF(PAF!$B201=EL!$W$2,"OT",IF(PAF!$B201=EL!$X$2,"OTSeven","?")))))))))))))))))))</f>
        <v/>
      </c>
      <c r="X201" s="249" t="str">
        <f>IF(B201="","",B201&amp;IF($C$4=EL!$E$5,"Full Time","Part Time"))</f>
        <v/>
      </c>
      <c r="Y201" s="122" t="str">
        <f>IFERROR(VLOOKUP(X201,EL!$C$2:$D$36,2,"False"),"")</f>
        <v/>
      </c>
    </row>
    <row r="202" spans="1:25" ht="21.75" customHeight="1">
      <c r="A202" s="118" t="str">
        <f t="shared" si="4"/>
        <v/>
      </c>
      <c r="B202" s="206"/>
      <c r="C202" s="199"/>
      <c r="D202" s="147"/>
      <c r="E202" s="199"/>
      <c r="F202" s="199"/>
      <c r="G202" s="120"/>
      <c r="H202" s="140"/>
      <c r="I202" s="141"/>
      <c r="J202" s="121"/>
      <c r="K202" s="141"/>
      <c r="L202" s="141"/>
      <c r="M202" s="119">
        <f>IF(AND(G202="",C202="",H202=""),SUM($M$15:$M201),IF(G202*H202=0,"",G202*H202))</f>
        <v>0</v>
      </c>
      <c r="N202" s="319"/>
      <c r="O202" s="320"/>
      <c r="P202" s="321"/>
      <c r="Q202" s="230"/>
      <c r="R202" s="209" t="str">
        <f>IFERROR(IF(AND($C202="",$D202="",$G202=""),"",VLOOKUP($I202,FOAPs!A$2:B$10000,2,FALSE)&amp;" &gt;"),"F")</f>
        <v/>
      </c>
      <c r="S202" s="292" t="str">
        <f>IFERROR(IF(AND($C202="",$G202=""),"",VLOOKUP($J202,FOAPs!C$2:D$10000,2,FALSE)&amp;" &gt;"),"O")</f>
        <v/>
      </c>
      <c r="T202" s="292"/>
      <c r="U202" s="209" t="str">
        <f>IFERROR(IF(AND($C202="",$G202=""),"",VLOOKUP($K202,FOAPs!E$2:F$10000,2,FALSE)&amp;" &gt;"),"A")</f>
        <v/>
      </c>
      <c r="V202" s="209" t="str">
        <f>IFERROR(IF(AND($C202="",$D202="",$G202=""),"",VLOOKUP($L202,FOAPs!G$2:H$10000,2,FALSE)),"P")</f>
        <v/>
      </c>
      <c r="W202" s="253" t="str">
        <f>IF(PAF!$B202="","",IF(PAF!$B202=EL!$Y$2,"SPE",IF(PAF!$B202=EL!$Z$2,"SPM",IF(PAF!$B202=EL!$AA$2,"SPLH",IF(PAF!$B202=EL!$K$2,"AT",IF(PAF!$B202=EL!$L$2,"WTO",IF(PAF!$B202=EL!$A$22,"ES",IF(PAF!$B202=EL!$A$4,"FWT",IF(PAF!$B202=EL!$O$2,"hon",IF(PAF!$B202=EL!$P$2,"Inv",IF(PAF!$B202=EL!$P$2,"Inv",IF(PAF!$B202=EL!$Q$2,"MT",IF(PAF!$B202=EL!R$2,"NT",IF(PAF!$B202=EL!$S$2,"OSR",IF(PAF!$B202=EL!$A$10,"PM",IF(PAF!$B202=EL!$U$2,"PW",IF(PAF!$B202=EL!$A$12,"re",IF(PAF!$B202=EL!$W$2,"OT",IF(PAF!$B202=EL!$X$2,"OTSeven","?")))))))))))))))))))</f>
        <v/>
      </c>
      <c r="X202" s="249" t="str">
        <f>IF(B202="","",B202&amp;IF($C$4=EL!$E$5,"Full Time","Part Time"))</f>
        <v/>
      </c>
      <c r="Y202" s="122" t="str">
        <f>IFERROR(VLOOKUP(X202,EL!$C$2:$D$36,2,"False"),"")</f>
        <v/>
      </c>
    </row>
    <row r="203" spans="1:25" ht="21.75" customHeight="1">
      <c r="A203" s="118" t="str">
        <f t="shared" si="4"/>
        <v/>
      </c>
      <c r="B203" s="206"/>
      <c r="C203" s="199"/>
      <c r="D203" s="147"/>
      <c r="E203" s="199"/>
      <c r="F203" s="199"/>
      <c r="G203" s="120"/>
      <c r="H203" s="140"/>
      <c r="I203" s="141"/>
      <c r="J203" s="121"/>
      <c r="K203" s="141"/>
      <c r="L203" s="141"/>
      <c r="M203" s="119">
        <f>IF(AND(G203="",C203="",H203=""),SUM($M$15:$M202),IF(G203*H203=0,"",G203*H203))</f>
        <v>0</v>
      </c>
      <c r="N203" s="322"/>
      <c r="O203" s="323"/>
      <c r="P203" s="324"/>
      <c r="Q203" s="230"/>
      <c r="R203" s="209" t="str">
        <f>IFERROR(IF(AND($C203="",$D203="",$G203=""),"",VLOOKUP($I203,FOAPs!A$2:B$10000,2,FALSE)&amp;" &gt;"),"F")</f>
        <v/>
      </c>
      <c r="S203" s="292" t="str">
        <f>IFERROR(IF(AND($C203="",$G203=""),"",VLOOKUP($J203,FOAPs!C$2:D$10000,2,FALSE)&amp;" &gt;"),"O")</f>
        <v/>
      </c>
      <c r="T203" s="292"/>
      <c r="U203" s="209" t="str">
        <f>IFERROR(IF(AND($C203="",$G203=""),"",VLOOKUP($K203,FOAPs!E$2:F$10000,2,FALSE)&amp;" &gt;"),"A")</f>
        <v/>
      </c>
      <c r="V203" s="209" t="str">
        <f>IFERROR(IF(AND($C203="",$D203="",$G203=""),"",VLOOKUP($L203,FOAPs!G$2:H$10000,2,FALSE)),"P")</f>
        <v/>
      </c>
      <c r="W203" s="253" t="str">
        <f>IF(PAF!$B203="","",IF(PAF!$B203=EL!$Y$2,"SPE",IF(PAF!$B203=EL!$Z$2,"SPM",IF(PAF!$B203=EL!$AA$2,"SPLH",IF(PAF!$B203=EL!$K$2,"AT",IF(PAF!$B203=EL!$L$2,"WTO",IF(PAF!$B203=EL!$A$22,"ES",IF(PAF!$B203=EL!$A$4,"FWT",IF(PAF!$B203=EL!$O$2,"hon",IF(PAF!$B203=EL!$P$2,"Inv",IF(PAF!$B203=EL!$P$2,"Inv",IF(PAF!$B203=EL!$Q$2,"MT",IF(PAF!$B203=EL!R$2,"NT",IF(PAF!$B203=EL!$S$2,"OSR",IF(PAF!$B203=EL!$A$10,"PM",IF(PAF!$B203=EL!$U$2,"PW",IF(PAF!$B203=EL!$A$12,"re",IF(PAF!$B203=EL!$W$2,"OT",IF(PAF!$B203=EL!$X$2,"OTSeven","?")))))))))))))))))))</f>
        <v/>
      </c>
      <c r="X203" s="249" t="str">
        <f>IF(B203="","",B203&amp;IF($C$4=EL!$E$5,"Full Time","Part Time"))</f>
        <v/>
      </c>
      <c r="Y203" s="122" t="str">
        <f>IFERROR(VLOOKUP(X203,EL!$C$2:$D$36,2,"False"),"")</f>
        <v/>
      </c>
    </row>
    <row r="204" spans="1:25" ht="21.75" customHeight="1">
      <c r="A204" s="118" t="str">
        <f t="shared" si="4"/>
        <v/>
      </c>
      <c r="B204" s="206"/>
      <c r="C204" s="199"/>
      <c r="D204" s="147"/>
      <c r="E204" s="199"/>
      <c r="F204" s="199"/>
      <c r="G204" s="120"/>
      <c r="H204" s="140"/>
      <c r="I204" s="141"/>
      <c r="J204" s="121"/>
      <c r="K204" s="141"/>
      <c r="L204" s="141"/>
      <c r="M204" s="119">
        <f>IF(AND(G204="",C204="",H204=""),SUM($M$15:$M203),IF(G204*H204=0,"",G204*H204))</f>
        <v>0</v>
      </c>
      <c r="N204" s="319"/>
      <c r="O204" s="320"/>
      <c r="P204" s="321"/>
      <c r="Q204" s="230"/>
      <c r="R204" s="209" t="str">
        <f>IFERROR(IF(AND($C204="",$D204="",$G204=""),"",VLOOKUP($I204,FOAPs!A$2:B$10000,2,FALSE)&amp;" &gt;"),"F")</f>
        <v/>
      </c>
      <c r="S204" s="292" t="str">
        <f>IFERROR(IF(AND($C204="",$G204=""),"",VLOOKUP($J204,FOAPs!C$2:D$10000,2,FALSE)&amp;" &gt;"),"O")</f>
        <v/>
      </c>
      <c r="T204" s="292"/>
      <c r="U204" s="209" t="str">
        <f>IFERROR(IF(AND($C204="",$G204=""),"",VLOOKUP($K204,FOAPs!E$2:F$10000,2,FALSE)&amp;" &gt;"),"A")</f>
        <v/>
      </c>
      <c r="V204" s="209" t="str">
        <f>IFERROR(IF(AND($C204="",$D204="",$G204=""),"",VLOOKUP($L204,FOAPs!G$2:H$10000,2,FALSE)),"P")</f>
        <v/>
      </c>
      <c r="W204" s="253" t="str">
        <f>IF(PAF!$B204="","",IF(PAF!$B204=EL!$Y$2,"SPE",IF(PAF!$B204=EL!$Z$2,"SPM",IF(PAF!$B204=EL!$AA$2,"SPLH",IF(PAF!$B204=EL!$K$2,"AT",IF(PAF!$B204=EL!$L$2,"WTO",IF(PAF!$B204=EL!$A$22,"ES",IF(PAF!$B204=EL!$A$4,"FWT",IF(PAF!$B204=EL!$O$2,"hon",IF(PAF!$B204=EL!$P$2,"Inv",IF(PAF!$B204=EL!$P$2,"Inv",IF(PAF!$B204=EL!$Q$2,"MT",IF(PAF!$B204=EL!R$2,"NT",IF(PAF!$B204=EL!$S$2,"OSR",IF(PAF!$B204=EL!$A$10,"PM",IF(PAF!$B204=EL!$U$2,"PW",IF(PAF!$B204=EL!$A$12,"re",IF(PAF!$B204=EL!$W$2,"OT",IF(PAF!$B204=EL!$X$2,"OTSeven","?")))))))))))))))))))</f>
        <v/>
      </c>
      <c r="X204" s="249" t="str">
        <f>IF(B204="","",B204&amp;IF($C$4=EL!$E$5,"Full Time","Part Time"))</f>
        <v/>
      </c>
      <c r="Y204" s="122" t="str">
        <f>IFERROR(VLOOKUP(X204,EL!$C$2:$D$36,2,"False"),"")</f>
        <v/>
      </c>
    </row>
    <row r="205" spans="1:25" ht="21.75" customHeight="1">
      <c r="A205" s="118" t="str">
        <f t="shared" si="4"/>
        <v/>
      </c>
      <c r="B205" s="206"/>
      <c r="C205" s="199"/>
      <c r="D205" s="147"/>
      <c r="E205" s="199"/>
      <c r="F205" s="199"/>
      <c r="G205" s="120"/>
      <c r="H205" s="140"/>
      <c r="I205" s="141"/>
      <c r="J205" s="121"/>
      <c r="K205" s="141"/>
      <c r="L205" s="141"/>
      <c r="M205" s="119">
        <f>IF(AND(G205="",C205="",H205=""),SUM($M$15:$M204),IF(G205*H205=0,"",G205*H205))</f>
        <v>0</v>
      </c>
      <c r="N205" s="322"/>
      <c r="O205" s="323"/>
      <c r="P205" s="324"/>
      <c r="Q205" s="230"/>
      <c r="R205" s="209" t="str">
        <f>IFERROR(IF(AND($C205="",$D205="",$G205=""),"",VLOOKUP($I205,FOAPs!A$2:B$10000,2,FALSE)&amp;" &gt;"),"F")</f>
        <v/>
      </c>
      <c r="S205" s="292" t="str">
        <f>IFERROR(IF(AND($C205="",$G205=""),"",VLOOKUP($J205,FOAPs!C$2:D$10000,2,FALSE)&amp;" &gt;"),"O")</f>
        <v/>
      </c>
      <c r="T205" s="292"/>
      <c r="U205" s="209" t="str">
        <f>IFERROR(IF(AND($C205="",$G205=""),"",VLOOKUP($K205,FOAPs!E$2:F$10000,2,FALSE)&amp;" &gt;"),"A")</f>
        <v/>
      </c>
      <c r="V205" s="209" t="str">
        <f>IFERROR(IF(AND($C205="",$D205="",$G205=""),"",VLOOKUP($L205,FOAPs!G$2:H$10000,2,FALSE)),"P")</f>
        <v/>
      </c>
      <c r="W205" s="253" t="str">
        <f>IF(PAF!$B205="","",IF(PAF!$B205=EL!$Y$2,"SPE",IF(PAF!$B205=EL!$Z$2,"SPM",IF(PAF!$B205=EL!$AA$2,"SPLH",IF(PAF!$B205=EL!$K$2,"AT",IF(PAF!$B205=EL!$L$2,"WTO",IF(PAF!$B205=EL!$A$22,"ES",IF(PAF!$B205=EL!$A$4,"FWT",IF(PAF!$B205=EL!$O$2,"hon",IF(PAF!$B205=EL!$P$2,"Inv",IF(PAF!$B205=EL!$P$2,"Inv",IF(PAF!$B205=EL!$Q$2,"MT",IF(PAF!$B205=EL!R$2,"NT",IF(PAF!$B205=EL!$S$2,"OSR",IF(PAF!$B205=EL!$A$10,"PM",IF(PAF!$B205=EL!$U$2,"PW",IF(PAF!$B205=EL!$A$12,"re",IF(PAF!$B205=EL!$W$2,"OT",IF(PAF!$B205=EL!$X$2,"OTSeven","?")))))))))))))))))))</f>
        <v/>
      </c>
      <c r="X205" s="249" t="str">
        <f>IF(B205="","",B205&amp;IF($C$4=EL!$E$5,"Full Time","Part Time"))</f>
        <v/>
      </c>
      <c r="Y205" s="122" t="str">
        <f>IFERROR(VLOOKUP(X205,EL!$C$2:$D$36,2,"False"),"")</f>
        <v/>
      </c>
    </row>
    <row r="206" spans="1:25" ht="21.75" customHeight="1">
      <c r="A206" s="118" t="str">
        <f t="shared" si="4"/>
        <v/>
      </c>
      <c r="B206" s="206"/>
      <c r="C206" s="199"/>
      <c r="D206" s="147"/>
      <c r="E206" s="199"/>
      <c r="F206" s="199"/>
      <c r="G206" s="120"/>
      <c r="H206" s="140"/>
      <c r="I206" s="141"/>
      <c r="J206" s="121"/>
      <c r="K206" s="141"/>
      <c r="L206" s="141"/>
      <c r="M206" s="119">
        <f>IF(AND(G206="",C206="",H206=""),SUM($M$15:$M205),IF(G206*H206=0,"",G206*H206))</f>
        <v>0</v>
      </c>
      <c r="N206" s="319"/>
      <c r="O206" s="320"/>
      <c r="P206" s="321"/>
      <c r="Q206" s="230"/>
      <c r="R206" s="209" t="str">
        <f>IFERROR(IF(AND($C206="",$D206="",$G206=""),"",VLOOKUP($I206,FOAPs!A$2:B$10000,2,FALSE)&amp;" &gt;"),"F")</f>
        <v/>
      </c>
      <c r="S206" s="292" t="str">
        <f>IFERROR(IF(AND($C206="",$G206=""),"",VLOOKUP($J206,FOAPs!C$2:D$10000,2,FALSE)&amp;" &gt;"),"O")</f>
        <v/>
      </c>
      <c r="T206" s="292"/>
      <c r="U206" s="209" t="str">
        <f>IFERROR(IF(AND($C206="",$G206=""),"",VLOOKUP($K206,FOAPs!E$2:F$10000,2,FALSE)&amp;" &gt;"),"A")</f>
        <v/>
      </c>
      <c r="V206" s="209" t="str">
        <f>IFERROR(IF(AND($C206="",$D206="",$G206=""),"",VLOOKUP($L206,FOAPs!G$2:H$10000,2,FALSE)),"P")</f>
        <v/>
      </c>
      <c r="W206" s="253" t="str">
        <f>IF(PAF!$B206="","",IF(PAF!$B206=EL!$Y$2,"SPE",IF(PAF!$B206=EL!$Z$2,"SPM",IF(PAF!$B206=EL!$AA$2,"SPLH",IF(PAF!$B206=EL!$K$2,"AT",IF(PAF!$B206=EL!$L$2,"WTO",IF(PAF!$B206=EL!$A$22,"ES",IF(PAF!$B206=EL!$A$4,"FWT",IF(PAF!$B206=EL!$O$2,"hon",IF(PAF!$B206=EL!$P$2,"Inv",IF(PAF!$B206=EL!$P$2,"Inv",IF(PAF!$B206=EL!$Q$2,"MT",IF(PAF!$B206=EL!R$2,"NT",IF(PAF!$B206=EL!$S$2,"OSR",IF(PAF!$B206=EL!$A$10,"PM",IF(PAF!$B206=EL!$U$2,"PW",IF(PAF!$B206=EL!$A$12,"re",IF(PAF!$B206=EL!$W$2,"OT",IF(PAF!$B206=EL!$X$2,"OTSeven","?")))))))))))))))))))</f>
        <v/>
      </c>
      <c r="X206" s="249" t="str">
        <f>IF(B206="","",B206&amp;IF($C$4=EL!$E$5,"Full Time","Part Time"))</f>
        <v/>
      </c>
      <c r="Y206" s="122" t="str">
        <f>IFERROR(VLOOKUP(X206,EL!$C$2:$D$36,2,"False"),"")</f>
        <v/>
      </c>
    </row>
    <row r="207" spans="1:25" ht="21.75" customHeight="1">
      <c r="A207" s="118" t="str">
        <f t="shared" si="4"/>
        <v/>
      </c>
      <c r="B207" s="206"/>
      <c r="C207" s="199"/>
      <c r="D207" s="147"/>
      <c r="E207" s="199"/>
      <c r="F207" s="199"/>
      <c r="G207" s="120"/>
      <c r="H207" s="140"/>
      <c r="I207" s="141"/>
      <c r="J207" s="121"/>
      <c r="K207" s="141"/>
      <c r="L207" s="141"/>
      <c r="M207" s="119">
        <f>IF(AND(G207="",C207="",H207=""),SUM($M$15:$M206),IF(G207*H207=0,"",G207*H207))</f>
        <v>0</v>
      </c>
      <c r="N207" s="322"/>
      <c r="O207" s="323"/>
      <c r="P207" s="324"/>
      <c r="Q207" s="230"/>
      <c r="R207" s="209" t="str">
        <f>IFERROR(IF(AND($C207="",$D207="",$G207=""),"",VLOOKUP($I207,FOAPs!A$2:B$10000,2,FALSE)&amp;" &gt;"),"F")</f>
        <v/>
      </c>
      <c r="S207" s="292" t="str">
        <f>IFERROR(IF(AND($C207="",$G207=""),"",VLOOKUP($J207,FOAPs!C$2:D$10000,2,FALSE)&amp;" &gt;"),"O")</f>
        <v/>
      </c>
      <c r="T207" s="292"/>
      <c r="U207" s="209" t="str">
        <f>IFERROR(IF(AND($C207="",$G207=""),"",VLOOKUP($K207,FOAPs!E$2:F$10000,2,FALSE)&amp;" &gt;"),"A")</f>
        <v/>
      </c>
      <c r="V207" s="209" t="str">
        <f>IFERROR(IF(AND($C207="",$D207="",$G207=""),"",VLOOKUP($L207,FOAPs!G$2:H$10000,2,FALSE)),"P")</f>
        <v/>
      </c>
      <c r="W207" s="253" t="str">
        <f>IF(PAF!$B207="","",IF(PAF!$B207=EL!$Y$2,"SPE",IF(PAF!$B207=EL!$Z$2,"SPM",IF(PAF!$B207=EL!$AA$2,"SPLH",IF(PAF!$B207=EL!$K$2,"AT",IF(PAF!$B207=EL!$L$2,"WTO",IF(PAF!$B207=EL!$A$22,"ES",IF(PAF!$B207=EL!$A$4,"FWT",IF(PAF!$B207=EL!$O$2,"hon",IF(PAF!$B207=EL!$P$2,"Inv",IF(PAF!$B207=EL!$P$2,"Inv",IF(PAF!$B207=EL!$Q$2,"MT",IF(PAF!$B207=EL!R$2,"NT",IF(PAF!$B207=EL!$S$2,"OSR",IF(PAF!$B207=EL!$A$10,"PM",IF(PAF!$B207=EL!$U$2,"PW",IF(PAF!$B207=EL!$A$12,"re",IF(PAF!$B207=EL!$W$2,"OT",IF(PAF!$B207=EL!$X$2,"OTSeven","?")))))))))))))))))))</f>
        <v/>
      </c>
      <c r="X207" s="249" t="str">
        <f>IF(B207="","",B207&amp;IF($C$4=EL!$E$5,"Full Time","Part Time"))</f>
        <v/>
      </c>
      <c r="Y207" s="122" t="str">
        <f>IFERROR(VLOOKUP(X207,EL!$C$2:$D$36,2,"False"),"")</f>
        <v/>
      </c>
    </row>
    <row r="208" spans="1:25" ht="21.75" customHeight="1">
      <c r="A208" s="118" t="str">
        <f t="shared" si="4"/>
        <v/>
      </c>
      <c r="B208" s="206"/>
      <c r="C208" s="199"/>
      <c r="D208" s="147"/>
      <c r="E208" s="199"/>
      <c r="F208" s="199"/>
      <c r="G208" s="120"/>
      <c r="H208" s="140"/>
      <c r="I208" s="141"/>
      <c r="J208" s="121"/>
      <c r="K208" s="141"/>
      <c r="L208" s="141"/>
      <c r="M208" s="119">
        <f>IF(AND(G208="",C208="",H208=""),SUM($M$15:$M207),IF(G208*H208=0,"",G208*H208))</f>
        <v>0</v>
      </c>
      <c r="N208" s="319"/>
      <c r="O208" s="320"/>
      <c r="P208" s="321"/>
      <c r="Q208" s="230"/>
      <c r="R208" s="209" t="str">
        <f>IFERROR(IF(AND($C208="",$D208="",$G208=""),"",VLOOKUP($I208,FOAPs!A$2:B$10000,2,FALSE)&amp;" &gt;"),"F")</f>
        <v/>
      </c>
      <c r="S208" s="292" t="str">
        <f>IFERROR(IF(AND($C208="",$G208=""),"",VLOOKUP($J208,FOAPs!C$2:D$10000,2,FALSE)&amp;" &gt;"),"O")</f>
        <v/>
      </c>
      <c r="T208" s="292"/>
      <c r="U208" s="209" t="str">
        <f>IFERROR(IF(AND($C208="",$G208=""),"",VLOOKUP($K208,FOAPs!E$2:F$10000,2,FALSE)&amp;" &gt;"),"A")</f>
        <v/>
      </c>
      <c r="V208" s="209" t="str">
        <f>IFERROR(IF(AND($C208="",$D208="",$G208=""),"",VLOOKUP($L208,FOAPs!G$2:H$10000,2,FALSE)),"P")</f>
        <v/>
      </c>
      <c r="W208" s="253" t="str">
        <f>IF(PAF!$B208="","",IF(PAF!$B208=EL!$Y$2,"SPE",IF(PAF!$B208=EL!$Z$2,"SPM",IF(PAF!$B208=EL!$AA$2,"SPLH",IF(PAF!$B208=EL!$K$2,"AT",IF(PAF!$B208=EL!$L$2,"WTO",IF(PAF!$B208=EL!$A$22,"ES",IF(PAF!$B208=EL!$A$4,"FWT",IF(PAF!$B208=EL!$O$2,"hon",IF(PAF!$B208=EL!$P$2,"Inv",IF(PAF!$B208=EL!$P$2,"Inv",IF(PAF!$B208=EL!$Q$2,"MT",IF(PAF!$B208=EL!R$2,"NT",IF(PAF!$B208=EL!$S$2,"OSR",IF(PAF!$B208=EL!$A$10,"PM",IF(PAF!$B208=EL!$U$2,"PW",IF(PAF!$B208=EL!$A$12,"re",IF(PAF!$B208=EL!$W$2,"OT",IF(PAF!$B208=EL!$X$2,"OTSeven","?")))))))))))))))))))</f>
        <v/>
      </c>
      <c r="X208" s="249" t="str">
        <f>IF(B208="","",B208&amp;IF($C$4=EL!$E$5,"Full Time","Part Time"))</f>
        <v/>
      </c>
      <c r="Y208" s="122" t="str">
        <f>IFERROR(VLOOKUP(X208,EL!$C$2:$D$36,2,"False"),"")</f>
        <v/>
      </c>
    </row>
    <row r="209" spans="1:25" ht="21.75" customHeight="1">
      <c r="A209" s="118" t="str">
        <f t="shared" si="4"/>
        <v/>
      </c>
      <c r="B209" s="206"/>
      <c r="C209" s="199"/>
      <c r="D209" s="147"/>
      <c r="E209" s="199"/>
      <c r="F209" s="199"/>
      <c r="G209" s="120"/>
      <c r="H209" s="140"/>
      <c r="I209" s="141"/>
      <c r="J209" s="121"/>
      <c r="K209" s="141"/>
      <c r="L209" s="141"/>
      <c r="M209" s="119">
        <f>IF(AND(G209="",C209="",H209=""),SUM($M$15:$M208),IF(G209*H209=0,"",G209*H209))</f>
        <v>0</v>
      </c>
      <c r="N209" s="322"/>
      <c r="O209" s="323"/>
      <c r="P209" s="324"/>
      <c r="Q209" s="230"/>
      <c r="R209" s="209" t="str">
        <f>IFERROR(IF(AND($C209="",$D209="",$G209=""),"",VLOOKUP($I209,FOAPs!A$2:B$10000,2,FALSE)&amp;" &gt;"),"F")</f>
        <v/>
      </c>
      <c r="S209" s="292" t="str">
        <f>IFERROR(IF(AND($C209="",$G209=""),"",VLOOKUP($J209,FOAPs!C$2:D$10000,2,FALSE)&amp;" &gt;"),"O")</f>
        <v/>
      </c>
      <c r="T209" s="292"/>
      <c r="U209" s="209" t="str">
        <f>IFERROR(IF(AND($C209="",$G209=""),"",VLOOKUP($K209,FOAPs!E$2:F$10000,2,FALSE)&amp;" &gt;"),"A")</f>
        <v/>
      </c>
      <c r="V209" s="209" t="str">
        <f>IFERROR(IF(AND($C209="",$D209="",$G209=""),"",VLOOKUP($L209,FOAPs!G$2:H$10000,2,FALSE)),"P")</f>
        <v/>
      </c>
      <c r="W209" s="253" t="str">
        <f>IF(PAF!$B209="","",IF(PAF!$B209=EL!$Y$2,"SPE",IF(PAF!$B209=EL!$Z$2,"SPM",IF(PAF!$B209=EL!$AA$2,"SPLH",IF(PAF!$B209=EL!$K$2,"AT",IF(PAF!$B209=EL!$L$2,"WTO",IF(PAF!$B209=EL!$A$22,"ES",IF(PAF!$B209=EL!$A$4,"FWT",IF(PAF!$B209=EL!$O$2,"hon",IF(PAF!$B209=EL!$P$2,"Inv",IF(PAF!$B209=EL!$P$2,"Inv",IF(PAF!$B209=EL!$Q$2,"MT",IF(PAF!$B209=EL!R$2,"NT",IF(PAF!$B209=EL!$S$2,"OSR",IF(PAF!$B209=EL!$A$10,"PM",IF(PAF!$B209=EL!$U$2,"PW",IF(PAF!$B209=EL!$A$12,"re",IF(PAF!$B209=EL!$W$2,"OT",IF(PAF!$B209=EL!$X$2,"OTSeven","?")))))))))))))))))))</f>
        <v/>
      </c>
      <c r="X209" s="249" t="str">
        <f>IF(B209="","",B209&amp;IF($C$4=EL!$E$5,"Full Time","Part Time"))</f>
        <v/>
      </c>
      <c r="Y209" s="122" t="str">
        <f>IFERROR(VLOOKUP(X209,EL!$C$2:$D$36,2,"False"),"")</f>
        <v/>
      </c>
    </row>
    <row r="210" spans="1:25" ht="21.75" customHeight="1">
      <c r="A210" s="118" t="str">
        <f t="shared" si="4"/>
        <v/>
      </c>
      <c r="B210" s="206"/>
      <c r="C210" s="199"/>
      <c r="D210" s="147"/>
      <c r="E210" s="199"/>
      <c r="F210" s="199"/>
      <c r="G210" s="120"/>
      <c r="H210" s="140"/>
      <c r="I210" s="141"/>
      <c r="J210" s="121"/>
      <c r="K210" s="141"/>
      <c r="L210" s="141"/>
      <c r="M210" s="119">
        <f>IF(AND(G210="",C210="",H210=""),SUM($M$15:$M209),IF(G210*H210=0,"",G210*H210))</f>
        <v>0</v>
      </c>
      <c r="N210" s="319"/>
      <c r="O210" s="320"/>
      <c r="P210" s="321"/>
      <c r="Q210" s="230"/>
      <c r="R210" s="209" t="str">
        <f>IFERROR(IF(AND($C210="",$D210="",$G210=""),"",VLOOKUP($I210,FOAPs!A$2:B$10000,2,FALSE)&amp;" &gt;"),"F")</f>
        <v/>
      </c>
      <c r="S210" s="292" t="str">
        <f>IFERROR(IF(AND($C210="",$G210=""),"",VLOOKUP($J210,FOAPs!C$2:D$10000,2,FALSE)&amp;" &gt;"),"O")</f>
        <v/>
      </c>
      <c r="T210" s="292"/>
      <c r="U210" s="209" t="str">
        <f>IFERROR(IF(AND($C210="",$G210=""),"",VLOOKUP($K210,FOAPs!E$2:F$10000,2,FALSE)&amp;" &gt;"),"A")</f>
        <v/>
      </c>
      <c r="V210" s="209" t="str">
        <f>IFERROR(IF(AND($C210="",$D210="",$G210=""),"",VLOOKUP($L210,FOAPs!G$2:H$10000,2,FALSE)),"P")</f>
        <v/>
      </c>
      <c r="W210" s="253" t="str">
        <f>IF(PAF!$B210="","",IF(PAF!$B210=EL!$Y$2,"SPE",IF(PAF!$B210=EL!$Z$2,"SPM",IF(PAF!$B210=EL!$AA$2,"SPLH",IF(PAF!$B210=EL!$K$2,"AT",IF(PAF!$B210=EL!$L$2,"WTO",IF(PAF!$B210=EL!$A$22,"ES",IF(PAF!$B210=EL!$A$4,"FWT",IF(PAF!$B210=EL!$O$2,"hon",IF(PAF!$B210=EL!$P$2,"Inv",IF(PAF!$B210=EL!$P$2,"Inv",IF(PAF!$B210=EL!$Q$2,"MT",IF(PAF!$B210=EL!R$2,"NT",IF(PAF!$B210=EL!$S$2,"OSR",IF(PAF!$B210=EL!$A$10,"PM",IF(PAF!$B210=EL!$U$2,"PW",IF(PAF!$B210=EL!$A$12,"re",IF(PAF!$B210=EL!$W$2,"OT",IF(PAF!$B210=EL!$X$2,"OTSeven","?")))))))))))))))))))</f>
        <v/>
      </c>
      <c r="X210" s="249" t="str">
        <f>IF(B210="","",B210&amp;IF($C$4=EL!$E$5,"Full Time","Part Time"))</f>
        <v/>
      </c>
      <c r="Y210" s="122" t="str">
        <f>IFERROR(VLOOKUP(X210,EL!$C$2:$D$36,2,"False"),"")</f>
        <v/>
      </c>
    </row>
    <row r="211" spans="1:25" ht="21.75" customHeight="1">
      <c r="A211" s="118" t="str">
        <f t="shared" si="4"/>
        <v/>
      </c>
      <c r="B211" s="206"/>
      <c r="C211" s="199"/>
      <c r="D211" s="147"/>
      <c r="E211" s="199"/>
      <c r="F211" s="199"/>
      <c r="G211" s="120"/>
      <c r="H211" s="140"/>
      <c r="I211" s="141"/>
      <c r="J211" s="121"/>
      <c r="K211" s="141"/>
      <c r="L211" s="141"/>
      <c r="M211" s="119">
        <f>IF(AND(G211="",C211="",H211=""),SUM($M$15:$M210),IF(G211*H211=0,"",G211*H211))</f>
        <v>0</v>
      </c>
      <c r="N211" s="322"/>
      <c r="O211" s="323"/>
      <c r="P211" s="324"/>
      <c r="Q211" s="230"/>
      <c r="R211" s="209" t="str">
        <f>IFERROR(IF(AND($C211="",$D211="",$G211=""),"",VLOOKUP($I211,FOAPs!A$2:B$10000,2,FALSE)&amp;" &gt;"),"F")</f>
        <v/>
      </c>
      <c r="S211" s="292" t="str">
        <f>IFERROR(IF(AND($C211="",$G211=""),"",VLOOKUP($J211,FOAPs!C$2:D$10000,2,FALSE)&amp;" &gt;"),"O")</f>
        <v/>
      </c>
      <c r="T211" s="292"/>
      <c r="U211" s="209" t="str">
        <f>IFERROR(IF(AND($C211="",$G211=""),"",VLOOKUP($K211,FOAPs!E$2:F$10000,2,FALSE)&amp;" &gt;"),"A")</f>
        <v/>
      </c>
      <c r="V211" s="209" t="str">
        <f>IFERROR(IF(AND($C211="",$D211="",$G211=""),"",VLOOKUP($L211,FOAPs!G$2:H$10000,2,FALSE)),"P")</f>
        <v/>
      </c>
      <c r="W211" s="253" t="str">
        <f>IF(PAF!$B211="","",IF(PAF!$B211=EL!$Y$2,"SPE",IF(PAF!$B211=EL!$Z$2,"SPM",IF(PAF!$B211=EL!$AA$2,"SPLH",IF(PAF!$B211=EL!$K$2,"AT",IF(PAF!$B211=EL!$L$2,"WTO",IF(PAF!$B211=EL!$A$22,"ES",IF(PAF!$B211=EL!$A$4,"FWT",IF(PAF!$B211=EL!$O$2,"hon",IF(PAF!$B211=EL!$P$2,"Inv",IF(PAF!$B211=EL!$P$2,"Inv",IF(PAF!$B211=EL!$Q$2,"MT",IF(PAF!$B211=EL!R$2,"NT",IF(PAF!$B211=EL!$S$2,"OSR",IF(PAF!$B211=EL!$A$10,"PM",IF(PAF!$B211=EL!$U$2,"PW",IF(PAF!$B211=EL!$A$12,"re",IF(PAF!$B211=EL!$W$2,"OT",IF(PAF!$B211=EL!$X$2,"OTSeven","?")))))))))))))))))))</f>
        <v/>
      </c>
      <c r="X211" s="249" t="str">
        <f>IF(B211="","",B211&amp;IF($C$4=EL!$E$5,"Full Time","Part Time"))</f>
        <v/>
      </c>
      <c r="Y211" s="122" t="str">
        <f>IFERROR(VLOOKUP(X211,EL!$C$2:$D$36,2,"False"),"")</f>
        <v/>
      </c>
    </row>
    <row r="212" spans="1:25" ht="21.75" customHeight="1">
      <c r="A212" s="118" t="str">
        <f t="shared" si="4"/>
        <v/>
      </c>
      <c r="B212" s="206"/>
      <c r="C212" s="199"/>
      <c r="D212" s="147"/>
      <c r="E212" s="199"/>
      <c r="F212" s="199"/>
      <c r="G212" s="120"/>
      <c r="H212" s="140"/>
      <c r="I212" s="141"/>
      <c r="J212" s="121"/>
      <c r="K212" s="141"/>
      <c r="L212" s="141"/>
      <c r="M212" s="119">
        <f>IF(AND(G212="",C212="",H212=""),SUM($M$15:$M211),IF(G212*H212=0,"",G212*H212))</f>
        <v>0</v>
      </c>
      <c r="N212" s="319"/>
      <c r="O212" s="320"/>
      <c r="P212" s="321"/>
      <c r="Q212" s="230"/>
      <c r="R212" s="209" t="str">
        <f>IFERROR(IF(AND($C212="",$D212="",$G212=""),"",VLOOKUP($I212,FOAPs!A$2:B$10000,2,FALSE)&amp;" &gt;"),"F")</f>
        <v/>
      </c>
      <c r="S212" s="292" t="str">
        <f>IFERROR(IF(AND($C212="",$G212=""),"",VLOOKUP($J212,FOAPs!C$2:D$10000,2,FALSE)&amp;" &gt;"),"O")</f>
        <v/>
      </c>
      <c r="T212" s="292"/>
      <c r="U212" s="209" t="str">
        <f>IFERROR(IF(AND($C212="",$G212=""),"",VLOOKUP($K212,FOAPs!E$2:F$10000,2,FALSE)&amp;" &gt;"),"A")</f>
        <v/>
      </c>
      <c r="V212" s="209" t="str">
        <f>IFERROR(IF(AND($C212="",$D212="",$G212=""),"",VLOOKUP($L212,FOAPs!G$2:H$10000,2,FALSE)),"P")</f>
        <v/>
      </c>
      <c r="W212" s="253" t="str">
        <f>IF(PAF!$B212="","",IF(PAF!$B212=EL!$Y$2,"SPE",IF(PAF!$B212=EL!$Z$2,"SPM",IF(PAF!$B212=EL!$AA$2,"SPLH",IF(PAF!$B212=EL!$K$2,"AT",IF(PAF!$B212=EL!$L$2,"WTO",IF(PAF!$B212=EL!$A$22,"ES",IF(PAF!$B212=EL!$A$4,"FWT",IF(PAF!$B212=EL!$O$2,"hon",IF(PAF!$B212=EL!$P$2,"Inv",IF(PAF!$B212=EL!$P$2,"Inv",IF(PAF!$B212=EL!$Q$2,"MT",IF(PAF!$B212=EL!R$2,"NT",IF(PAF!$B212=EL!$S$2,"OSR",IF(PAF!$B212=EL!$A$10,"PM",IF(PAF!$B212=EL!$U$2,"PW",IF(PAF!$B212=EL!$A$12,"re",IF(PAF!$B212=EL!$W$2,"OT",IF(PAF!$B212=EL!$X$2,"OTSeven","?")))))))))))))))))))</f>
        <v/>
      </c>
      <c r="X212" s="249" t="str">
        <f>IF(B212="","",B212&amp;IF($C$4=EL!$E$5,"Full Time","Part Time"))</f>
        <v/>
      </c>
      <c r="Y212" s="122" t="str">
        <f>IFERROR(VLOOKUP(X212,EL!$C$2:$D$36,2,"False"),"")</f>
        <v/>
      </c>
    </row>
    <row r="213" spans="1:25" ht="21.75" customHeight="1">
      <c r="A213" s="118" t="str">
        <f t="shared" si="4"/>
        <v/>
      </c>
      <c r="B213" s="206"/>
      <c r="C213" s="199"/>
      <c r="D213" s="147"/>
      <c r="E213" s="199"/>
      <c r="F213" s="199"/>
      <c r="G213" s="120"/>
      <c r="H213" s="140"/>
      <c r="I213" s="141"/>
      <c r="J213" s="121"/>
      <c r="K213" s="141"/>
      <c r="L213" s="141"/>
      <c r="M213" s="119">
        <f>IF(AND(G213="",C213="",H213=""),SUM($M$15:$M212),IF(G213*H213=0,"",G213*H213))</f>
        <v>0</v>
      </c>
      <c r="N213" s="322"/>
      <c r="O213" s="323"/>
      <c r="P213" s="324"/>
      <c r="Q213" s="230"/>
      <c r="R213" s="209" t="str">
        <f>IFERROR(IF(AND($C213="",$D213="",$G213=""),"",VLOOKUP($I213,FOAPs!A$2:B$10000,2,FALSE)&amp;" &gt;"),"F")</f>
        <v/>
      </c>
      <c r="S213" s="292" t="str">
        <f>IFERROR(IF(AND($C213="",$G213=""),"",VLOOKUP($J213,FOAPs!C$2:D$10000,2,FALSE)&amp;" &gt;"),"O")</f>
        <v/>
      </c>
      <c r="T213" s="292"/>
      <c r="U213" s="209" t="str">
        <f>IFERROR(IF(AND($C213="",$G213=""),"",VLOOKUP($K213,FOAPs!E$2:F$10000,2,FALSE)&amp;" &gt;"),"A")</f>
        <v/>
      </c>
      <c r="V213" s="209" t="str">
        <f>IFERROR(IF(AND($C213="",$D213="",$G213=""),"",VLOOKUP($L213,FOAPs!G$2:H$10000,2,FALSE)),"P")</f>
        <v/>
      </c>
      <c r="W213" s="253" t="str">
        <f>IF(PAF!$B213="","",IF(PAF!$B213=EL!$Y$2,"SPE",IF(PAF!$B213=EL!$Z$2,"SPM",IF(PAF!$B213=EL!$AA$2,"SPLH",IF(PAF!$B213=EL!$K$2,"AT",IF(PAF!$B213=EL!$L$2,"WTO",IF(PAF!$B213=EL!$A$22,"ES",IF(PAF!$B213=EL!$A$4,"FWT",IF(PAF!$B213=EL!$O$2,"hon",IF(PAF!$B213=EL!$P$2,"Inv",IF(PAF!$B213=EL!$P$2,"Inv",IF(PAF!$B213=EL!$Q$2,"MT",IF(PAF!$B213=EL!R$2,"NT",IF(PAF!$B213=EL!$S$2,"OSR",IF(PAF!$B213=EL!$A$10,"PM",IF(PAF!$B213=EL!$U$2,"PW",IF(PAF!$B213=EL!$A$12,"re",IF(PAF!$B213=EL!$W$2,"OT",IF(PAF!$B213=EL!$X$2,"OTSeven","?")))))))))))))))))))</f>
        <v/>
      </c>
      <c r="X213" s="249" t="str">
        <f>IF(B213="","",B213&amp;IF($C$4=EL!$E$5,"Full Time","Part Time"))</f>
        <v/>
      </c>
      <c r="Y213" s="122" t="str">
        <f>IFERROR(VLOOKUP(X213,EL!$C$2:$D$36,2,"False"),"")</f>
        <v/>
      </c>
    </row>
    <row r="214" spans="1:25" ht="21.75" customHeight="1">
      <c r="A214" s="118" t="str">
        <f t="shared" si="4"/>
        <v/>
      </c>
      <c r="B214" s="206"/>
      <c r="C214" s="199"/>
      <c r="D214" s="147"/>
      <c r="E214" s="199"/>
      <c r="F214" s="199"/>
      <c r="G214" s="120"/>
      <c r="H214" s="140"/>
      <c r="I214" s="141"/>
      <c r="J214" s="121"/>
      <c r="K214" s="141"/>
      <c r="L214" s="141"/>
      <c r="M214" s="119">
        <f>IF(AND(G214="",C214="",H214=""),SUM($M$15:$M213),IF(G214*H214=0,"",G214*H214))</f>
        <v>0</v>
      </c>
      <c r="N214" s="319"/>
      <c r="O214" s="320"/>
      <c r="P214" s="321"/>
      <c r="Q214" s="230"/>
      <c r="R214" s="209" t="str">
        <f>IFERROR(IF(AND($C214="",$D214="",$G214=""),"",VLOOKUP($I214,FOAPs!A$2:B$10000,2,FALSE)&amp;" &gt;"),"F")</f>
        <v/>
      </c>
      <c r="S214" s="292" t="str">
        <f>IFERROR(IF(AND($C214="",$G214=""),"",VLOOKUP($J214,FOAPs!C$2:D$10000,2,FALSE)&amp;" &gt;"),"O")</f>
        <v/>
      </c>
      <c r="T214" s="292"/>
      <c r="U214" s="209" t="str">
        <f>IFERROR(IF(AND($C214="",$G214=""),"",VLOOKUP($K214,FOAPs!E$2:F$10000,2,FALSE)&amp;" &gt;"),"A")</f>
        <v/>
      </c>
      <c r="V214" s="209" t="str">
        <f>IFERROR(IF(AND($C214="",$D214="",$G214=""),"",VLOOKUP($L214,FOAPs!G$2:H$10000,2,FALSE)),"P")</f>
        <v/>
      </c>
      <c r="W214" s="253" t="str">
        <f>IF(PAF!$B214="","",IF(PAF!$B214=EL!$Y$2,"SPE",IF(PAF!$B214=EL!$Z$2,"SPM",IF(PAF!$B214=EL!$AA$2,"SPLH",IF(PAF!$B214=EL!$K$2,"AT",IF(PAF!$B214=EL!$L$2,"WTO",IF(PAF!$B214=EL!$A$22,"ES",IF(PAF!$B214=EL!$A$4,"FWT",IF(PAF!$B214=EL!$O$2,"hon",IF(PAF!$B214=EL!$P$2,"Inv",IF(PAF!$B214=EL!$P$2,"Inv",IF(PAF!$B214=EL!$Q$2,"MT",IF(PAF!$B214=EL!R$2,"NT",IF(PAF!$B214=EL!$S$2,"OSR",IF(PAF!$B214=EL!$A$10,"PM",IF(PAF!$B214=EL!$U$2,"PW",IF(PAF!$B214=EL!$A$12,"re",IF(PAF!$B214=EL!$W$2,"OT",IF(PAF!$B214=EL!$X$2,"OTSeven","?")))))))))))))))))))</f>
        <v/>
      </c>
      <c r="X214" s="249" t="str">
        <f>IF(B214="","",B214&amp;IF($C$4=EL!$E$5,"Full Time","Part Time"))</f>
        <v/>
      </c>
      <c r="Y214" s="122" t="str">
        <f>IFERROR(VLOOKUP(X214,EL!$C$2:$D$36,2,"False"),"")</f>
        <v/>
      </c>
    </row>
    <row r="215" spans="1:25" ht="21.75" customHeight="1">
      <c r="A215" s="118" t="str">
        <f t="shared" si="4"/>
        <v/>
      </c>
      <c r="B215" s="206"/>
      <c r="C215" s="199"/>
      <c r="D215" s="147"/>
      <c r="E215" s="199"/>
      <c r="F215" s="199"/>
      <c r="G215" s="120"/>
      <c r="H215" s="140"/>
      <c r="I215" s="141"/>
      <c r="J215" s="121"/>
      <c r="K215" s="141"/>
      <c r="L215" s="141"/>
      <c r="M215" s="119">
        <f>IF(AND(G215="",C215="",H215=""),SUM($M$15:$M214),IF(G215*H215=0,"",G215*H215))</f>
        <v>0</v>
      </c>
      <c r="N215" s="322"/>
      <c r="O215" s="323"/>
      <c r="P215" s="324"/>
      <c r="Q215" s="230"/>
      <c r="R215" s="209" t="str">
        <f>IFERROR(IF(AND($C215="",$D215="",$G215=""),"",VLOOKUP($I215,FOAPs!A$2:B$10000,2,FALSE)&amp;" &gt;"),"F")</f>
        <v/>
      </c>
      <c r="S215" s="292" t="str">
        <f>IFERROR(IF(AND($C215="",$G215=""),"",VLOOKUP($J215,FOAPs!C$2:D$10000,2,FALSE)&amp;" &gt;"),"O")</f>
        <v/>
      </c>
      <c r="T215" s="292"/>
      <c r="U215" s="209" t="str">
        <f>IFERROR(IF(AND($C215="",$G215=""),"",VLOOKUP($K215,FOAPs!E$2:F$10000,2,FALSE)&amp;" &gt;"),"A")</f>
        <v/>
      </c>
      <c r="V215" s="209" t="str">
        <f>IFERROR(IF(AND($C215="",$D215="",$G215=""),"",VLOOKUP($L215,FOAPs!G$2:H$10000,2,FALSE)),"P")</f>
        <v/>
      </c>
      <c r="W215" s="253" t="str">
        <f>IF(PAF!$B215="","",IF(PAF!$B215=EL!$Y$2,"SPE",IF(PAF!$B215=EL!$Z$2,"SPM",IF(PAF!$B215=EL!$AA$2,"SPLH",IF(PAF!$B215=EL!$K$2,"AT",IF(PAF!$B215=EL!$L$2,"WTO",IF(PAF!$B215=EL!$A$22,"ES",IF(PAF!$B215=EL!$A$4,"FWT",IF(PAF!$B215=EL!$O$2,"hon",IF(PAF!$B215=EL!$P$2,"Inv",IF(PAF!$B215=EL!$P$2,"Inv",IF(PAF!$B215=EL!$Q$2,"MT",IF(PAF!$B215=EL!R$2,"NT",IF(PAF!$B215=EL!$S$2,"OSR",IF(PAF!$B215=EL!$A$10,"PM",IF(PAF!$B215=EL!$U$2,"PW",IF(PAF!$B215=EL!$A$12,"re",IF(PAF!$B215=EL!$W$2,"OT",IF(PAF!$B215=EL!$X$2,"OTSeven","?")))))))))))))))))))</f>
        <v/>
      </c>
      <c r="X215" s="249" t="str">
        <f>IF(B215="","",B215&amp;IF($C$4=EL!$E$5,"Full Time","Part Time"))</f>
        <v/>
      </c>
      <c r="Y215" s="122" t="str">
        <f>IFERROR(VLOOKUP(X215,EL!$C$2:$D$36,2,"False"),"")</f>
        <v/>
      </c>
    </row>
    <row r="216" spans="1:25" ht="21.75" customHeight="1">
      <c r="A216" s="118" t="str">
        <f t="shared" si="4"/>
        <v/>
      </c>
      <c r="B216" s="206"/>
      <c r="C216" s="199"/>
      <c r="D216" s="147"/>
      <c r="E216" s="199"/>
      <c r="F216" s="199"/>
      <c r="G216" s="120"/>
      <c r="H216" s="140"/>
      <c r="I216" s="141"/>
      <c r="J216" s="121"/>
      <c r="K216" s="141"/>
      <c r="L216" s="141"/>
      <c r="M216" s="119">
        <f>IF(AND(G216="",C216="",H216=""),SUM($M$15:$M215),IF(G216*H216=0,"",G216*H216))</f>
        <v>0</v>
      </c>
      <c r="N216" s="319"/>
      <c r="O216" s="320"/>
      <c r="P216" s="321"/>
      <c r="Q216" s="230"/>
      <c r="R216" s="209" t="str">
        <f>IFERROR(IF(AND($C216="",$D216="",$G216=""),"",VLOOKUP($I216,FOAPs!A$2:B$10000,2,FALSE)&amp;" &gt;"),"F")</f>
        <v/>
      </c>
      <c r="S216" s="292" t="str">
        <f>IFERROR(IF(AND($C216="",$G216=""),"",VLOOKUP($J216,FOAPs!C$2:D$10000,2,FALSE)&amp;" &gt;"),"O")</f>
        <v/>
      </c>
      <c r="T216" s="292"/>
      <c r="U216" s="209" t="str">
        <f>IFERROR(IF(AND($C216="",$G216=""),"",VLOOKUP($K216,FOAPs!E$2:F$10000,2,FALSE)&amp;" &gt;"),"A")</f>
        <v/>
      </c>
      <c r="V216" s="209" t="str">
        <f>IFERROR(IF(AND($C216="",$D216="",$G216=""),"",VLOOKUP($L216,FOAPs!G$2:H$10000,2,FALSE)),"P")</f>
        <v/>
      </c>
      <c r="W216" s="253" t="str">
        <f>IF(PAF!$B216="","",IF(PAF!$B216=EL!$Y$2,"SPE",IF(PAF!$B216=EL!$Z$2,"SPM",IF(PAF!$B216=EL!$AA$2,"SPLH",IF(PAF!$B216=EL!$K$2,"AT",IF(PAF!$B216=EL!$L$2,"WTO",IF(PAF!$B216=EL!$A$22,"ES",IF(PAF!$B216=EL!$A$4,"FWT",IF(PAF!$B216=EL!$O$2,"hon",IF(PAF!$B216=EL!$P$2,"Inv",IF(PAF!$B216=EL!$P$2,"Inv",IF(PAF!$B216=EL!$Q$2,"MT",IF(PAF!$B216=EL!R$2,"NT",IF(PAF!$B216=EL!$S$2,"OSR",IF(PAF!$B216=EL!$A$10,"PM",IF(PAF!$B216=EL!$U$2,"PW",IF(PAF!$B216=EL!$A$12,"re",IF(PAF!$B216=EL!$W$2,"OT",IF(PAF!$B216=EL!$X$2,"OTSeven","?")))))))))))))))))))</f>
        <v/>
      </c>
      <c r="X216" s="249" t="str">
        <f>IF(B216="","",B216&amp;IF($C$4=EL!$E$5,"Full Time","Part Time"))</f>
        <v/>
      </c>
      <c r="Y216" s="122" t="str">
        <f>IFERROR(VLOOKUP(X216,EL!$C$2:$D$36,2,"False"),"")</f>
        <v/>
      </c>
    </row>
    <row r="217" spans="1:25" ht="21.75" customHeight="1">
      <c r="A217" s="118" t="str">
        <f t="shared" si="4"/>
        <v/>
      </c>
      <c r="B217" s="206"/>
      <c r="C217" s="199"/>
      <c r="D217" s="147"/>
      <c r="E217" s="199"/>
      <c r="F217" s="199"/>
      <c r="G217" s="120"/>
      <c r="H217" s="140"/>
      <c r="I217" s="141"/>
      <c r="J217" s="121"/>
      <c r="K217" s="141"/>
      <c r="L217" s="141"/>
      <c r="M217" s="119">
        <f>IF(AND(G217="",C217="",H217=""),SUM($M$15:$M216),IF(G217*H217=0,"",G217*H217))</f>
        <v>0</v>
      </c>
      <c r="N217" s="322"/>
      <c r="O217" s="323"/>
      <c r="P217" s="324"/>
      <c r="Q217" s="230"/>
      <c r="R217" s="209" t="str">
        <f>IFERROR(IF(AND($C217="",$D217="",$G217=""),"",VLOOKUP($I217,FOAPs!A$2:B$10000,2,FALSE)&amp;" &gt;"),"F")</f>
        <v/>
      </c>
      <c r="S217" s="292" t="str">
        <f>IFERROR(IF(AND($C217="",$G217=""),"",VLOOKUP($J217,FOAPs!C$2:D$10000,2,FALSE)&amp;" &gt;"),"O")</f>
        <v/>
      </c>
      <c r="T217" s="292"/>
      <c r="U217" s="209" t="str">
        <f>IFERROR(IF(AND($C217="",$G217=""),"",VLOOKUP($K217,FOAPs!E$2:F$10000,2,FALSE)&amp;" &gt;"),"A")</f>
        <v/>
      </c>
      <c r="V217" s="209" t="str">
        <f>IFERROR(IF(AND($C217="",$D217="",$G217=""),"",VLOOKUP($L217,FOAPs!G$2:H$10000,2,FALSE)),"P")</f>
        <v/>
      </c>
      <c r="W217" s="253" t="str">
        <f>IF(PAF!$B217="","",IF(PAF!$B217=EL!$Y$2,"SPE",IF(PAF!$B217=EL!$Z$2,"SPM",IF(PAF!$B217=EL!$AA$2,"SPLH",IF(PAF!$B217=EL!$K$2,"AT",IF(PAF!$B217=EL!$L$2,"WTO",IF(PAF!$B217=EL!$A$22,"ES",IF(PAF!$B217=EL!$A$4,"FWT",IF(PAF!$B217=EL!$O$2,"hon",IF(PAF!$B217=EL!$P$2,"Inv",IF(PAF!$B217=EL!$P$2,"Inv",IF(PAF!$B217=EL!$Q$2,"MT",IF(PAF!$B217=EL!R$2,"NT",IF(PAF!$B217=EL!$S$2,"OSR",IF(PAF!$B217=EL!$A$10,"PM",IF(PAF!$B217=EL!$U$2,"PW",IF(PAF!$B217=EL!$A$12,"re",IF(PAF!$B217=EL!$W$2,"OT",IF(PAF!$B217=EL!$X$2,"OTSeven","?")))))))))))))))))))</f>
        <v/>
      </c>
      <c r="X217" s="249" t="str">
        <f>IF(B217="","",B217&amp;IF($C$4=EL!$E$5,"Full Time","Part Time"))</f>
        <v/>
      </c>
      <c r="Y217" s="122" t="str">
        <f>IFERROR(VLOOKUP(X217,EL!$C$2:$D$36,2,"False"),"")</f>
        <v/>
      </c>
    </row>
    <row r="218" spans="1:25" ht="21.75" customHeight="1">
      <c r="A218" s="118" t="str">
        <f t="shared" ref="A218:A281" si="5">IFERROR(IF(AND(B218="",C218="",D218="",E218="",F218="",G218="",H218=""),"",A217+1),"")</f>
        <v/>
      </c>
      <c r="B218" s="206"/>
      <c r="C218" s="199"/>
      <c r="D218" s="147"/>
      <c r="E218" s="199"/>
      <c r="F218" s="199"/>
      <c r="G218" s="120"/>
      <c r="H218" s="140"/>
      <c r="I218" s="141"/>
      <c r="J218" s="121"/>
      <c r="K218" s="141"/>
      <c r="L218" s="141"/>
      <c r="M218" s="119">
        <f>IF(AND(G218="",C218="",H218=""),SUM($M$15:$M217),IF(G218*H218=0,"",G218*H218))</f>
        <v>0</v>
      </c>
      <c r="N218" s="319"/>
      <c r="O218" s="320"/>
      <c r="P218" s="321"/>
      <c r="Q218" s="230"/>
      <c r="R218" s="209" t="str">
        <f>IFERROR(IF(AND($C218="",$D218="",$G218=""),"",VLOOKUP($I218,FOAPs!A$2:B$10000,2,FALSE)&amp;" &gt;"),"F")</f>
        <v/>
      </c>
      <c r="S218" s="292" t="str">
        <f>IFERROR(IF(AND($C218="",$G218=""),"",VLOOKUP($J218,FOAPs!C$2:D$10000,2,FALSE)&amp;" &gt;"),"O")</f>
        <v/>
      </c>
      <c r="T218" s="292"/>
      <c r="U218" s="209" t="str">
        <f>IFERROR(IF(AND($C218="",$G218=""),"",VLOOKUP($K218,FOAPs!E$2:F$10000,2,FALSE)&amp;" &gt;"),"A")</f>
        <v/>
      </c>
      <c r="V218" s="209" t="str">
        <f>IFERROR(IF(AND($C218="",$D218="",$G218=""),"",VLOOKUP($L218,FOAPs!G$2:H$10000,2,FALSE)),"P")</f>
        <v/>
      </c>
      <c r="W218" s="253" t="str">
        <f>IF(PAF!$B218="","",IF(PAF!$B218=EL!$Y$2,"SPE",IF(PAF!$B218=EL!$Z$2,"SPM",IF(PAF!$B218=EL!$AA$2,"SPLH",IF(PAF!$B218=EL!$K$2,"AT",IF(PAF!$B218=EL!$L$2,"WTO",IF(PAF!$B218=EL!$A$22,"ES",IF(PAF!$B218=EL!$A$4,"FWT",IF(PAF!$B218=EL!$O$2,"hon",IF(PAF!$B218=EL!$P$2,"Inv",IF(PAF!$B218=EL!$P$2,"Inv",IF(PAF!$B218=EL!$Q$2,"MT",IF(PAF!$B218=EL!R$2,"NT",IF(PAF!$B218=EL!$S$2,"OSR",IF(PAF!$B218=EL!$A$10,"PM",IF(PAF!$B218=EL!$U$2,"PW",IF(PAF!$B218=EL!$A$12,"re",IF(PAF!$B218=EL!$W$2,"OT",IF(PAF!$B218=EL!$X$2,"OTSeven","?")))))))))))))))))))</f>
        <v/>
      </c>
      <c r="X218" s="249" t="str">
        <f>IF(B218="","",B218&amp;IF($C$4=EL!$E$5,"Full Time","Part Time"))</f>
        <v/>
      </c>
      <c r="Y218" s="122" t="str">
        <f>IFERROR(VLOOKUP(X218,EL!$C$2:$D$36,2,"False"),"")</f>
        <v/>
      </c>
    </row>
    <row r="219" spans="1:25" ht="21.75" customHeight="1">
      <c r="A219" s="118" t="str">
        <f t="shared" si="5"/>
        <v/>
      </c>
      <c r="B219" s="206"/>
      <c r="C219" s="199"/>
      <c r="D219" s="147"/>
      <c r="E219" s="199"/>
      <c r="F219" s="199"/>
      <c r="G219" s="120"/>
      <c r="H219" s="140"/>
      <c r="I219" s="141"/>
      <c r="J219" s="121"/>
      <c r="K219" s="141"/>
      <c r="L219" s="141"/>
      <c r="M219" s="119">
        <f>IF(AND(G219="",C219="",H219=""),SUM($M$15:$M218),IF(G219*H219=0,"",G219*H219))</f>
        <v>0</v>
      </c>
      <c r="N219" s="322"/>
      <c r="O219" s="323"/>
      <c r="P219" s="324"/>
      <c r="Q219" s="230"/>
      <c r="R219" s="209" t="str">
        <f>IFERROR(IF(AND($C219="",$D219="",$G219=""),"",VLOOKUP($I219,FOAPs!A$2:B$10000,2,FALSE)&amp;" &gt;"),"F")</f>
        <v/>
      </c>
      <c r="S219" s="292" t="str">
        <f>IFERROR(IF(AND($C219="",$G219=""),"",VLOOKUP($J219,FOAPs!C$2:D$10000,2,FALSE)&amp;" &gt;"),"O")</f>
        <v/>
      </c>
      <c r="T219" s="292"/>
      <c r="U219" s="209" t="str">
        <f>IFERROR(IF(AND($C219="",$G219=""),"",VLOOKUP($K219,FOAPs!E$2:F$10000,2,FALSE)&amp;" &gt;"),"A")</f>
        <v/>
      </c>
      <c r="V219" s="209" t="str">
        <f>IFERROR(IF(AND($C219="",$D219="",$G219=""),"",VLOOKUP($L219,FOAPs!G$2:H$10000,2,FALSE)),"P")</f>
        <v/>
      </c>
      <c r="W219" s="253" t="str">
        <f>IF(PAF!$B219="","",IF(PAF!$B219=EL!$Y$2,"SPE",IF(PAF!$B219=EL!$Z$2,"SPM",IF(PAF!$B219=EL!$AA$2,"SPLH",IF(PAF!$B219=EL!$K$2,"AT",IF(PAF!$B219=EL!$L$2,"WTO",IF(PAF!$B219=EL!$A$22,"ES",IF(PAF!$B219=EL!$A$4,"FWT",IF(PAF!$B219=EL!$O$2,"hon",IF(PAF!$B219=EL!$P$2,"Inv",IF(PAF!$B219=EL!$P$2,"Inv",IF(PAF!$B219=EL!$Q$2,"MT",IF(PAF!$B219=EL!R$2,"NT",IF(PAF!$B219=EL!$S$2,"OSR",IF(PAF!$B219=EL!$A$10,"PM",IF(PAF!$B219=EL!$U$2,"PW",IF(PAF!$B219=EL!$A$12,"re",IF(PAF!$B219=EL!$W$2,"OT",IF(PAF!$B219=EL!$X$2,"OTSeven","?")))))))))))))))))))</f>
        <v/>
      </c>
      <c r="X219" s="249" t="str">
        <f>IF(B219="","",B219&amp;IF($C$4=EL!$E$5,"Full Time","Part Time"))</f>
        <v/>
      </c>
      <c r="Y219" s="122" t="str">
        <f>IFERROR(VLOOKUP(X219,EL!$C$2:$D$36,2,"False"),"")</f>
        <v/>
      </c>
    </row>
    <row r="220" spans="1:25" ht="21.75" customHeight="1">
      <c r="A220" s="118" t="str">
        <f t="shared" si="5"/>
        <v/>
      </c>
      <c r="B220" s="206"/>
      <c r="C220" s="199"/>
      <c r="D220" s="147"/>
      <c r="E220" s="199"/>
      <c r="F220" s="199"/>
      <c r="G220" s="120"/>
      <c r="H220" s="140"/>
      <c r="I220" s="141"/>
      <c r="J220" s="121"/>
      <c r="K220" s="141"/>
      <c r="L220" s="141"/>
      <c r="M220" s="119">
        <f>IF(AND(G220="",C220="",H220=""),SUM($M$15:$M219),IF(G220*H220=0,"",G220*H220))</f>
        <v>0</v>
      </c>
      <c r="N220" s="319"/>
      <c r="O220" s="320"/>
      <c r="P220" s="321"/>
      <c r="Q220" s="230"/>
      <c r="R220" s="209" t="str">
        <f>IFERROR(IF(AND($C220="",$D220="",$G220=""),"",VLOOKUP($I220,FOAPs!A$2:B$10000,2,FALSE)&amp;" &gt;"),"F")</f>
        <v/>
      </c>
      <c r="S220" s="292" t="str">
        <f>IFERROR(IF(AND($C220="",$G220=""),"",VLOOKUP($J220,FOAPs!C$2:D$10000,2,FALSE)&amp;" &gt;"),"O")</f>
        <v/>
      </c>
      <c r="T220" s="292"/>
      <c r="U220" s="209" t="str">
        <f>IFERROR(IF(AND($C220="",$G220=""),"",VLOOKUP($K220,FOAPs!E$2:F$10000,2,FALSE)&amp;" &gt;"),"A")</f>
        <v/>
      </c>
      <c r="V220" s="209" t="str">
        <f>IFERROR(IF(AND($C220="",$D220="",$G220=""),"",VLOOKUP($L220,FOAPs!G$2:H$10000,2,FALSE)),"P")</f>
        <v/>
      </c>
      <c r="W220" s="253" t="str">
        <f>IF(PAF!$B220="","",IF(PAF!$B220=EL!$Y$2,"SPE",IF(PAF!$B220=EL!$Z$2,"SPM",IF(PAF!$B220=EL!$AA$2,"SPLH",IF(PAF!$B220=EL!$K$2,"AT",IF(PAF!$B220=EL!$L$2,"WTO",IF(PAF!$B220=EL!$A$22,"ES",IF(PAF!$B220=EL!$A$4,"FWT",IF(PAF!$B220=EL!$O$2,"hon",IF(PAF!$B220=EL!$P$2,"Inv",IF(PAF!$B220=EL!$P$2,"Inv",IF(PAF!$B220=EL!$Q$2,"MT",IF(PAF!$B220=EL!R$2,"NT",IF(PAF!$B220=EL!$S$2,"OSR",IF(PAF!$B220=EL!$A$10,"PM",IF(PAF!$B220=EL!$U$2,"PW",IF(PAF!$B220=EL!$A$12,"re",IF(PAF!$B220=EL!$W$2,"OT",IF(PAF!$B220=EL!$X$2,"OTSeven","?")))))))))))))))))))</f>
        <v/>
      </c>
      <c r="X220" s="249" t="str">
        <f>IF(B220="","",B220&amp;IF($C$4=EL!$E$5,"Full Time","Part Time"))</f>
        <v/>
      </c>
      <c r="Y220" s="122" t="str">
        <f>IFERROR(VLOOKUP(X220,EL!$C$2:$D$36,2,"False"),"")</f>
        <v/>
      </c>
    </row>
    <row r="221" spans="1:25" ht="21.75" customHeight="1">
      <c r="A221" s="118" t="str">
        <f t="shared" si="5"/>
        <v/>
      </c>
      <c r="B221" s="206"/>
      <c r="C221" s="199"/>
      <c r="D221" s="147"/>
      <c r="E221" s="199"/>
      <c r="F221" s="199"/>
      <c r="G221" s="120"/>
      <c r="H221" s="140"/>
      <c r="I221" s="141"/>
      <c r="J221" s="121"/>
      <c r="K221" s="141"/>
      <c r="L221" s="141"/>
      <c r="M221" s="119">
        <f>IF(AND(G221="",C221="",H221=""),SUM($M$15:$M220),IF(G221*H221=0,"",G221*H221))</f>
        <v>0</v>
      </c>
      <c r="N221" s="322"/>
      <c r="O221" s="323"/>
      <c r="P221" s="324"/>
      <c r="Q221" s="230"/>
      <c r="R221" s="209" t="str">
        <f>IFERROR(IF(AND($C221="",$D221="",$G221=""),"",VLOOKUP($I221,FOAPs!A$2:B$10000,2,FALSE)&amp;" &gt;"),"F")</f>
        <v/>
      </c>
      <c r="S221" s="292" t="str">
        <f>IFERROR(IF(AND($C221="",$G221=""),"",VLOOKUP($J221,FOAPs!C$2:D$10000,2,FALSE)&amp;" &gt;"),"O")</f>
        <v/>
      </c>
      <c r="T221" s="292"/>
      <c r="U221" s="209" t="str">
        <f>IFERROR(IF(AND($C221="",$G221=""),"",VLOOKUP($K221,FOAPs!E$2:F$10000,2,FALSE)&amp;" &gt;"),"A")</f>
        <v/>
      </c>
      <c r="V221" s="209" t="str">
        <f>IFERROR(IF(AND($C221="",$D221="",$G221=""),"",VLOOKUP($L221,FOAPs!G$2:H$10000,2,FALSE)),"P")</f>
        <v/>
      </c>
      <c r="W221" s="253" t="str">
        <f>IF(PAF!$B221="","",IF(PAF!$B221=EL!$Y$2,"SPE",IF(PAF!$B221=EL!$Z$2,"SPM",IF(PAF!$B221=EL!$AA$2,"SPLH",IF(PAF!$B221=EL!$K$2,"AT",IF(PAF!$B221=EL!$L$2,"WTO",IF(PAF!$B221=EL!$A$22,"ES",IF(PAF!$B221=EL!$A$4,"FWT",IF(PAF!$B221=EL!$O$2,"hon",IF(PAF!$B221=EL!$P$2,"Inv",IF(PAF!$B221=EL!$P$2,"Inv",IF(PAF!$B221=EL!$Q$2,"MT",IF(PAF!$B221=EL!R$2,"NT",IF(PAF!$B221=EL!$S$2,"OSR",IF(PAF!$B221=EL!$A$10,"PM",IF(PAF!$B221=EL!$U$2,"PW",IF(PAF!$B221=EL!$A$12,"re",IF(PAF!$B221=EL!$W$2,"OT",IF(PAF!$B221=EL!$X$2,"OTSeven","?")))))))))))))))))))</f>
        <v/>
      </c>
      <c r="X221" s="249" t="str">
        <f>IF(B221="","",B221&amp;IF($C$4=EL!$E$5,"Full Time","Part Time"))</f>
        <v/>
      </c>
      <c r="Y221" s="122" t="str">
        <f>IFERROR(VLOOKUP(X221,EL!$C$2:$D$36,2,"False"),"")</f>
        <v/>
      </c>
    </row>
    <row r="222" spans="1:25" ht="21.75" customHeight="1">
      <c r="A222" s="118" t="str">
        <f t="shared" si="5"/>
        <v/>
      </c>
      <c r="B222" s="206"/>
      <c r="C222" s="199"/>
      <c r="D222" s="147"/>
      <c r="E222" s="199"/>
      <c r="F222" s="199"/>
      <c r="G222" s="120"/>
      <c r="H222" s="140"/>
      <c r="I222" s="141"/>
      <c r="J222" s="121"/>
      <c r="K222" s="141"/>
      <c r="L222" s="141"/>
      <c r="M222" s="119">
        <f>IF(AND(G222="",C222="",H222=""),SUM($M$15:$M221),IF(G222*H222=0,"",G222*H222))</f>
        <v>0</v>
      </c>
      <c r="N222" s="319"/>
      <c r="O222" s="320"/>
      <c r="P222" s="321"/>
      <c r="Q222" s="230"/>
      <c r="R222" s="209" t="str">
        <f>IFERROR(IF(AND($C222="",$D222="",$G222=""),"",VLOOKUP($I222,FOAPs!A$2:B$10000,2,FALSE)&amp;" &gt;"),"F")</f>
        <v/>
      </c>
      <c r="S222" s="292" t="str">
        <f>IFERROR(IF(AND($C222="",$G222=""),"",VLOOKUP($J222,FOAPs!C$2:D$10000,2,FALSE)&amp;" &gt;"),"O")</f>
        <v/>
      </c>
      <c r="T222" s="292"/>
      <c r="U222" s="209" t="str">
        <f>IFERROR(IF(AND($C222="",$G222=""),"",VLOOKUP($K222,FOAPs!E$2:F$10000,2,FALSE)&amp;" &gt;"),"A")</f>
        <v/>
      </c>
      <c r="V222" s="209" t="str">
        <f>IFERROR(IF(AND($C222="",$D222="",$G222=""),"",VLOOKUP($L222,FOAPs!G$2:H$10000,2,FALSE)),"P")</f>
        <v/>
      </c>
      <c r="W222" s="253" t="str">
        <f>IF(PAF!$B222="","",IF(PAF!$B222=EL!$Y$2,"SPE",IF(PAF!$B222=EL!$Z$2,"SPM",IF(PAF!$B222=EL!$AA$2,"SPLH",IF(PAF!$B222=EL!$K$2,"AT",IF(PAF!$B222=EL!$L$2,"WTO",IF(PAF!$B222=EL!$A$22,"ES",IF(PAF!$B222=EL!$A$4,"FWT",IF(PAF!$B222=EL!$O$2,"hon",IF(PAF!$B222=EL!$P$2,"Inv",IF(PAF!$B222=EL!$P$2,"Inv",IF(PAF!$B222=EL!$Q$2,"MT",IF(PAF!$B222=EL!R$2,"NT",IF(PAF!$B222=EL!$S$2,"OSR",IF(PAF!$B222=EL!$A$10,"PM",IF(PAF!$B222=EL!$U$2,"PW",IF(PAF!$B222=EL!$A$12,"re",IF(PAF!$B222=EL!$W$2,"OT",IF(PAF!$B222=EL!$X$2,"OTSeven","?")))))))))))))))))))</f>
        <v/>
      </c>
      <c r="X222" s="249" t="str">
        <f>IF(B222="","",B222&amp;IF($C$4=EL!$E$5,"Full Time","Part Time"))</f>
        <v/>
      </c>
      <c r="Y222" s="122" t="str">
        <f>IFERROR(VLOOKUP(X222,EL!$C$2:$D$36,2,"False"),"")</f>
        <v/>
      </c>
    </row>
    <row r="223" spans="1:25" ht="21.75" customHeight="1">
      <c r="A223" s="118" t="str">
        <f t="shared" si="5"/>
        <v/>
      </c>
      <c r="B223" s="206"/>
      <c r="C223" s="199"/>
      <c r="D223" s="147"/>
      <c r="E223" s="199"/>
      <c r="F223" s="199"/>
      <c r="G223" s="120"/>
      <c r="H223" s="140"/>
      <c r="I223" s="141"/>
      <c r="J223" s="121"/>
      <c r="K223" s="141"/>
      <c r="L223" s="141"/>
      <c r="M223" s="119">
        <f>IF(AND(G223="",C223="",H223=""),SUM($M$15:$M222),IF(G223*H223=0,"",G223*H223))</f>
        <v>0</v>
      </c>
      <c r="N223" s="322"/>
      <c r="O223" s="323"/>
      <c r="P223" s="324"/>
      <c r="Q223" s="230"/>
      <c r="R223" s="209" t="str">
        <f>IFERROR(IF(AND($C223="",$D223="",$G223=""),"",VLOOKUP($I223,FOAPs!A$2:B$10000,2,FALSE)&amp;" &gt;"),"F")</f>
        <v/>
      </c>
      <c r="S223" s="292" t="str">
        <f>IFERROR(IF(AND($C223="",$G223=""),"",VLOOKUP($J223,FOAPs!C$2:D$10000,2,FALSE)&amp;" &gt;"),"O")</f>
        <v/>
      </c>
      <c r="T223" s="292"/>
      <c r="U223" s="209" t="str">
        <f>IFERROR(IF(AND($C223="",$G223=""),"",VLOOKUP($K223,FOAPs!E$2:F$10000,2,FALSE)&amp;" &gt;"),"A")</f>
        <v/>
      </c>
      <c r="V223" s="209" t="str">
        <f>IFERROR(IF(AND($C223="",$D223="",$G223=""),"",VLOOKUP($L223,FOAPs!G$2:H$10000,2,FALSE)),"P")</f>
        <v/>
      </c>
      <c r="W223" s="253" t="str">
        <f>IF(PAF!$B223="","",IF(PAF!$B223=EL!$Y$2,"SPE",IF(PAF!$B223=EL!$Z$2,"SPM",IF(PAF!$B223=EL!$AA$2,"SPLH",IF(PAF!$B223=EL!$K$2,"AT",IF(PAF!$B223=EL!$L$2,"WTO",IF(PAF!$B223=EL!$A$22,"ES",IF(PAF!$B223=EL!$A$4,"FWT",IF(PAF!$B223=EL!$O$2,"hon",IF(PAF!$B223=EL!$P$2,"Inv",IF(PAF!$B223=EL!$P$2,"Inv",IF(PAF!$B223=EL!$Q$2,"MT",IF(PAF!$B223=EL!R$2,"NT",IF(PAF!$B223=EL!$S$2,"OSR",IF(PAF!$B223=EL!$A$10,"PM",IF(PAF!$B223=EL!$U$2,"PW",IF(PAF!$B223=EL!$A$12,"re",IF(PAF!$B223=EL!$W$2,"OT",IF(PAF!$B223=EL!$X$2,"OTSeven","?")))))))))))))))))))</f>
        <v/>
      </c>
      <c r="X223" s="249" t="str">
        <f>IF(B223="","",B223&amp;IF($C$4=EL!$E$5,"Full Time","Part Time"))</f>
        <v/>
      </c>
      <c r="Y223" s="122" t="str">
        <f>IFERROR(VLOOKUP(X223,EL!$C$2:$D$36,2,"False"),"")</f>
        <v/>
      </c>
    </row>
    <row r="224" spans="1:25" ht="21.75" customHeight="1">
      <c r="A224" s="118" t="str">
        <f t="shared" si="5"/>
        <v/>
      </c>
      <c r="B224" s="206"/>
      <c r="C224" s="199"/>
      <c r="D224" s="147"/>
      <c r="E224" s="199"/>
      <c r="F224" s="199"/>
      <c r="G224" s="120"/>
      <c r="H224" s="140"/>
      <c r="I224" s="141"/>
      <c r="J224" s="121"/>
      <c r="K224" s="141"/>
      <c r="L224" s="141"/>
      <c r="M224" s="119">
        <f>IF(AND(G224="",C224="",H224=""),SUM($M$15:$M223),IF(G224*H224=0,"",G224*H224))</f>
        <v>0</v>
      </c>
      <c r="N224" s="319"/>
      <c r="O224" s="320"/>
      <c r="P224" s="321"/>
      <c r="Q224" s="230"/>
      <c r="R224" s="209" t="str">
        <f>IFERROR(IF(AND($C224="",$D224="",$G224=""),"",VLOOKUP($I224,FOAPs!A$2:B$10000,2,FALSE)&amp;" &gt;"),"F")</f>
        <v/>
      </c>
      <c r="S224" s="292" t="str">
        <f>IFERROR(IF(AND($C224="",$G224=""),"",VLOOKUP($J224,FOAPs!C$2:D$10000,2,FALSE)&amp;" &gt;"),"O")</f>
        <v/>
      </c>
      <c r="T224" s="292"/>
      <c r="U224" s="209" t="str">
        <f>IFERROR(IF(AND($C224="",$G224=""),"",VLOOKUP($K224,FOAPs!E$2:F$10000,2,FALSE)&amp;" &gt;"),"A")</f>
        <v/>
      </c>
      <c r="V224" s="209" t="str">
        <f>IFERROR(IF(AND($C224="",$D224="",$G224=""),"",VLOOKUP($L224,FOAPs!G$2:H$10000,2,FALSE)),"P")</f>
        <v/>
      </c>
      <c r="W224" s="253" t="str">
        <f>IF(PAF!$B224="","",IF(PAF!$B224=EL!$Y$2,"SPE",IF(PAF!$B224=EL!$Z$2,"SPM",IF(PAF!$B224=EL!$AA$2,"SPLH",IF(PAF!$B224=EL!$K$2,"AT",IF(PAF!$B224=EL!$L$2,"WTO",IF(PAF!$B224=EL!$A$22,"ES",IF(PAF!$B224=EL!$A$4,"FWT",IF(PAF!$B224=EL!$O$2,"hon",IF(PAF!$B224=EL!$P$2,"Inv",IF(PAF!$B224=EL!$P$2,"Inv",IF(PAF!$B224=EL!$Q$2,"MT",IF(PAF!$B224=EL!R$2,"NT",IF(PAF!$B224=EL!$S$2,"OSR",IF(PAF!$B224=EL!$A$10,"PM",IF(PAF!$B224=EL!$U$2,"PW",IF(PAF!$B224=EL!$A$12,"re",IF(PAF!$B224=EL!$W$2,"OT",IF(PAF!$B224=EL!$X$2,"OTSeven","?")))))))))))))))))))</f>
        <v/>
      </c>
      <c r="X224" s="249" t="str">
        <f>IF(B224="","",B224&amp;IF($C$4=EL!$E$5,"Full Time","Part Time"))</f>
        <v/>
      </c>
      <c r="Y224" s="122" t="str">
        <f>IFERROR(VLOOKUP(X224,EL!$C$2:$D$36,2,"False"),"")</f>
        <v/>
      </c>
    </row>
    <row r="225" spans="1:25" ht="21.75" customHeight="1">
      <c r="A225" s="118" t="str">
        <f t="shared" si="5"/>
        <v/>
      </c>
      <c r="B225" s="206"/>
      <c r="C225" s="199"/>
      <c r="D225" s="147"/>
      <c r="E225" s="199"/>
      <c r="F225" s="199"/>
      <c r="G225" s="120"/>
      <c r="H225" s="140"/>
      <c r="I225" s="141"/>
      <c r="J225" s="121"/>
      <c r="K225" s="141"/>
      <c r="L225" s="141"/>
      <c r="M225" s="119">
        <f>IF(AND(G225="",C225="",H225=""),SUM($M$15:$M224),IF(G225*H225=0,"",G225*H225))</f>
        <v>0</v>
      </c>
      <c r="N225" s="322"/>
      <c r="O225" s="323"/>
      <c r="P225" s="324"/>
      <c r="Q225" s="230"/>
      <c r="R225" s="209" t="str">
        <f>IFERROR(IF(AND($C225="",$D225="",$G225=""),"",VLOOKUP($I225,FOAPs!A$2:B$10000,2,FALSE)&amp;" &gt;"),"F")</f>
        <v/>
      </c>
      <c r="S225" s="292" t="str">
        <f>IFERROR(IF(AND($C225="",$G225=""),"",VLOOKUP($J225,FOAPs!C$2:D$10000,2,FALSE)&amp;" &gt;"),"O")</f>
        <v/>
      </c>
      <c r="T225" s="292"/>
      <c r="U225" s="209" t="str">
        <f>IFERROR(IF(AND($C225="",$G225=""),"",VLOOKUP($K225,FOAPs!E$2:F$10000,2,FALSE)&amp;" &gt;"),"A")</f>
        <v/>
      </c>
      <c r="V225" s="209" t="str">
        <f>IFERROR(IF(AND($C225="",$D225="",$G225=""),"",VLOOKUP($L225,FOAPs!G$2:H$10000,2,FALSE)),"P")</f>
        <v/>
      </c>
      <c r="W225" s="253" t="str">
        <f>IF(PAF!$B225="","",IF(PAF!$B225=EL!$Y$2,"SPE",IF(PAF!$B225=EL!$Z$2,"SPM",IF(PAF!$B225=EL!$AA$2,"SPLH",IF(PAF!$B225=EL!$K$2,"AT",IF(PAF!$B225=EL!$L$2,"WTO",IF(PAF!$B225=EL!$A$22,"ES",IF(PAF!$B225=EL!$A$4,"FWT",IF(PAF!$B225=EL!$O$2,"hon",IF(PAF!$B225=EL!$P$2,"Inv",IF(PAF!$B225=EL!$P$2,"Inv",IF(PAF!$B225=EL!$Q$2,"MT",IF(PAF!$B225=EL!R$2,"NT",IF(PAF!$B225=EL!$S$2,"OSR",IF(PAF!$B225=EL!$A$10,"PM",IF(PAF!$B225=EL!$U$2,"PW",IF(PAF!$B225=EL!$A$12,"re",IF(PAF!$B225=EL!$W$2,"OT",IF(PAF!$B225=EL!$X$2,"OTSeven","?")))))))))))))))))))</f>
        <v/>
      </c>
      <c r="X225" s="249" t="str">
        <f>IF(B225="","",B225&amp;IF($C$4=EL!$E$5,"Full Time","Part Time"))</f>
        <v/>
      </c>
      <c r="Y225" s="122" t="str">
        <f>IFERROR(VLOOKUP(X225,EL!$C$2:$D$36,2,"False"),"")</f>
        <v/>
      </c>
    </row>
    <row r="226" spans="1:25" ht="21.75" customHeight="1">
      <c r="A226" s="118" t="str">
        <f t="shared" si="5"/>
        <v/>
      </c>
      <c r="B226" s="206"/>
      <c r="C226" s="199"/>
      <c r="D226" s="147"/>
      <c r="E226" s="199"/>
      <c r="F226" s="199"/>
      <c r="G226" s="120"/>
      <c r="H226" s="140"/>
      <c r="I226" s="141"/>
      <c r="J226" s="121"/>
      <c r="K226" s="141"/>
      <c r="L226" s="141"/>
      <c r="M226" s="119">
        <f>IF(AND(G226="",C226="",H226=""),SUM($M$15:$M225),IF(G226*H226=0,"",G226*H226))</f>
        <v>0</v>
      </c>
      <c r="N226" s="319"/>
      <c r="O226" s="320"/>
      <c r="P226" s="321"/>
      <c r="Q226" s="230"/>
      <c r="R226" s="209" t="str">
        <f>IFERROR(IF(AND($C226="",$D226="",$G226=""),"",VLOOKUP($I226,FOAPs!A$2:B$10000,2,FALSE)&amp;" &gt;"),"F")</f>
        <v/>
      </c>
      <c r="S226" s="292" t="str">
        <f>IFERROR(IF(AND($C226="",$G226=""),"",VLOOKUP($J226,FOAPs!C$2:D$10000,2,FALSE)&amp;" &gt;"),"O")</f>
        <v/>
      </c>
      <c r="T226" s="292"/>
      <c r="U226" s="209" t="str">
        <f>IFERROR(IF(AND($C226="",$G226=""),"",VLOOKUP($K226,FOAPs!E$2:F$10000,2,FALSE)&amp;" &gt;"),"A")</f>
        <v/>
      </c>
      <c r="V226" s="209" t="str">
        <f>IFERROR(IF(AND($C226="",$D226="",$G226=""),"",VLOOKUP($L226,FOAPs!G$2:H$10000,2,FALSE)),"P")</f>
        <v/>
      </c>
      <c r="W226" s="253" t="str">
        <f>IF(PAF!$B226="","",IF(PAF!$B226=EL!$Y$2,"SPE",IF(PAF!$B226=EL!$Z$2,"SPM",IF(PAF!$B226=EL!$AA$2,"SPLH",IF(PAF!$B226=EL!$K$2,"AT",IF(PAF!$B226=EL!$L$2,"WTO",IF(PAF!$B226=EL!$A$22,"ES",IF(PAF!$B226=EL!$A$4,"FWT",IF(PAF!$B226=EL!$O$2,"hon",IF(PAF!$B226=EL!$P$2,"Inv",IF(PAF!$B226=EL!$P$2,"Inv",IF(PAF!$B226=EL!$Q$2,"MT",IF(PAF!$B226=EL!R$2,"NT",IF(PAF!$B226=EL!$S$2,"OSR",IF(PAF!$B226=EL!$A$10,"PM",IF(PAF!$B226=EL!$U$2,"PW",IF(PAF!$B226=EL!$A$12,"re",IF(PAF!$B226=EL!$W$2,"OT",IF(PAF!$B226=EL!$X$2,"OTSeven","?")))))))))))))))))))</f>
        <v/>
      </c>
      <c r="X226" s="249" t="str">
        <f>IF(B226="","",B226&amp;IF($C$4=EL!$E$5,"Full Time","Part Time"))</f>
        <v/>
      </c>
      <c r="Y226" s="122" t="str">
        <f>IFERROR(VLOOKUP(X226,EL!$C$2:$D$36,2,"False"),"")</f>
        <v/>
      </c>
    </row>
    <row r="227" spans="1:25" ht="21.75" customHeight="1">
      <c r="A227" s="118" t="str">
        <f t="shared" si="5"/>
        <v/>
      </c>
      <c r="B227" s="206"/>
      <c r="C227" s="199"/>
      <c r="D227" s="147"/>
      <c r="E227" s="199"/>
      <c r="F227" s="199"/>
      <c r="G227" s="120"/>
      <c r="H227" s="140"/>
      <c r="I227" s="141"/>
      <c r="J227" s="121"/>
      <c r="K227" s="141"/>
      <c r="L227" s="141"/>
      <c r="M227" s="119">
        <f>IF(AND(G227="",C227="",H227=""),SUM($M$15:$M226),IF(G227*H227=0,"",G227*H227))</f>
        <v>0</v>
      </c>
      <c r="N227" s="322"/>
      <c r="O227" s="323"/>
      <c r="P227" s="324"/>
      <c r="Q227" s="230"/>
      <c r="R227" s="209" t="str">
        <f>IFERROR(IF(AND($C227="",$D227="",$G227=""),"",VLOOKUP($I227,FOAPs!A$2:B$10000,2,FALSE)&amp;" &gt;"),"F")</f>
        <v/>
      </c>
      <c r="S227" s="292" t="str">
        <f>IFERROR(IF(AND($C227="",$G227=""),"",VLOOKUP($J227,FOAPs!C$2:D$10000,2,FALSE)&amp;" &gt;"),"O")</f>
        <v/>
      </c>
      <c r="T227" s="292"/>
      <c r="U227" s="209" t="str">
        <f>IFERROR(IF(AND($C227="",$G227=""),"",VLOOKUP($K227,FOAPs!E$2:F$10000,2,FALSE)&amp;" &gt;"),"A")</f>
        <v/>
      </c>
      <c r="V227" s="209" t="str">
        <f>IFERROR(IF(AND($C227="",$D227="",$G227=""),"",VLOOKUP($L227,FOAPs!G$2:H$10000,2,FALSE)),"P")</f>
        <v/>
      </c>
      <c r="W227" s="253" t="str">
        <f>IF(PAF!$B227="","",IF(PAF!$B227=EL!$Y$2,"SPE",IF(PAF!$B227=EL!$Z$2,"SPM",IF(PAF!$B227=EL!$AA$2,"SPLH",IF(PAF!$B227=EL!$K$2,"AT",IF(PAF!$B227=EL!$L$2,"WTO",IF(PAF!$B227=EL!$A$22,"ES",IF(PAF!$B227=EL!$A$4,"FWT",IF(PAF!$B227=EL!$O$2,"hon",IF(PAF!$B227=EL!$P$2,"Inv",IF(PAF!$B227=EL!$P$2,"Inv",IF(PAF!$B227=EL!$Q$2,"MT",IF(PAF!$B227=EL!R$2,"NT",IF(PAF!$B227=EL!$S$2,"OSR",IF(PAF!$B227=EL!$A$10,"PM",IF(PAF!$B227=EL!$U$2,"PW",IF(PAF!$B227=EL!$A$12,"re",IF(PAF!$B227=EL!$W$2,"OT",IF(PAF!$B227=EL!$X$2,"OTSeven","?")))))))))))))))))))</f>
        <v/>
      </c>
      <c r="X227" s="249" t="str">
        <f>IF(B227="","",B227&amp;IF($C$4=EL!$E$5,"Full Time","Part Time"))</f>
        <v/>
      </c>
      <c r="Y227" s="122" t="str">
        <f>IFERROR(VLOOKUP(X227,EL!$C$2:$D$36,2,"False"),"")</f>
        <v/>
      </c>
    </row>
    <row r="228" spans="1:25" ht="21.75" customHeight="1">
      <c r="A228" s="118" t="str">
        <f t="shared" si="5"/>
        <v/>
      </c>
      <c r="B228" s="206"/>
      <c r="C228" s="199"/>
      <c r="D228" s="147"/>
      <c r="E228" s="199"/>
      <c r="F228" s="199"/>
      <c r="G228" s="120"/>
      <c r="H228" s="140"/>
      <c r="I228" s="141"/>
      <c r="J228" s="121"/>
      <c r="K228" s="141"/>
      <c r="L228" s="141"/>
      <c r="M228" s="119">
        <f>IF(AND(G228="",C228="",H228=""),SUM($M$15:$M227),IF(G228*H228=0,"",G228*H228))</f>
        <v>0</v>
      </c>
      <c r="N228" s="319"/>
      <c r="O228" s="320"/>
      <c r="P228" s="321"/>
      <c r="Q228" s="230"/>
      <c r="R228" s="209" t="str">
        <f>IFERROR(IF(AND($C228="",$D228="",$G228=""),"",VLOOKUP($I228,FOAPs!A$2:B$10000,2,FALSE)&amp;" &gt;"),"F")</f>
        <v/>
      </c>
      <c r="S228" s="292" t="str">
        <f>IFERROR(IF(AND($C228="",$G228=""),"",VLOOKUP($J228,FOAPs!C$2:D$10000,2,FALSE)&amp;" &gt;"),"O")</f>
        <v/>
      </c>
      <c r="T228" s="292"/>
      <c r="U228" s="209" t="str">
        <f>IFERROR(IF(AND($C228="",$G228=""),"",VLOOKUP($K228,FOAPs!E$2:F$10000,2,FALSE)&amp;" &gt;"),"A")</f>
        <v/>
      </c>
      <c r="V228" s="209" t="str">
        <f>IFERROR(IF(AND($C228="",$D228="",$G228=""),"",VLOOKUP($L228,FOAPs!G$2:H$10000,2,FALSE)),"P")</f>
        <v/>
      </c>
      <c r="W228" s="253" t="str">
        <f>IF(PAF!$B228="","",IF(PAF!$B228=EL!$Y$2,"SPE",IF(PAF!$B228=EL!$Z$2,"SPM",IF(PAF!$B228=EL!$AA$2,"SPLH",IF(PAF!$B228=EL!$K$2,"AT",IF(PAF!$B228=EL!$L$2,"WTO",IF(PAF!$B228=EL!$A$22,"ES",IF(PAF!$B228=EL!$A$4,"FWT",IF(PAF!$B228=EL!$O$2,"hon",IF(PAF!$B228=EL!$P$2,"Inv",IF(PAF!$B228=EL!$P$2,"Inv",IF(PAF!$B228=EL!$Q$2,"MT",IF(PAF!$B228=EL!R$2,"NT",IF(PAF!$B228=EL!$S$2,"OSR",IF(PAF!$B228=EL!$A$10,"PM",IF(PAF!$B228=EL!$U$2,"PW",IF(PAF!$B228=EL!$A$12,"re",IF(PAF!$B228=EL!$W$2,"OT",IF(PAF!$B228=EL!$X$2,"OTSeven","?")))))))))))))))))))</f>
        <v/>
      </c>
      <c r="X228" s="249" t="str">
        <f>IF(B228="","",B228&amp;IF($C$4=EL!$E$5,"Full Time","Part Time"))</f>
        <v/>
      </c>
      <c r="Y228" s="122" t="str">
        <f>IFERROR(VLOOKUP(X228,EL!$C$2:$D$36,2,"False"),"")</f>
        <v/>
      </c>
    </row>
    <row r="229" spans="1:25" ht="21.75" customHeight="1">
      <c r="A229" s="118" t="str">
        <f t="shared" si="5"/>
        <v/>
      </c>
      <c r="B229" s="206"/>
      <c r="C229" s="199"/>
      <c r="D229" s="147"/>
      <c r="E229" s="199"/>
      <c r="F229" s="199"/>
      <c r="G229" s="120"/>
      <c r="H229" s="140"/>
      <c r="I229" s="141"/>
      <c r="J229" s="121"/>
      <c r="K229" s="141"/>
      <c r="L229" s="141"/>
      <c r="M229" s="119">
        <f>IF(AND(G229="",C229="",H229=""),SUM($M$15:$M228),IF(G229*H229=0,"",G229*H229))</f>
        <v>0</v>
      </c>
      <c r="N229" s="322"/>
      <c r="O229" s="323"/>
      <c r="P229" s="324"/>
      <c r="Q229" s="230"/>
      <c r="R229" s="209" t="str">
        <f>IFERROR(IF(AND($C229="",$D229="",$G229=""),"",VLOOKUP($I229,FOAPs!A$2:B$10000,2,FALSE)&amp;" &gt;"),"F")</f>
        <v/>
      </c>
      <c r="S229" s="292" t="str">
        <f>IFERROR(IF(AND($C229="",$G229=""),"",VLOOKUP($J229,FOAPs!C$2:D$10000,2,FALSE)&amp;" &gt;"),"O")</f>
        <v/>
      </c>
      <c r="T229" s="292"/>
      <c r="U229" s="209" t="str">
        <f>IFERROR(IF(AND($C229="",$G229=""),"",VLOOKUP($K229,FOAPs!E$2:F$10000,2,FALSE)&amp;" &gt;"),"A")</f>
        <v/>
      </c>
      <c r="V229" s="209" t="str">
        <f>IFERROR(IF(AND($C229="",$D229="",$G229=""),"",VLOOKUP($L229,FOAPs!G$2:H$10000,2,FALSE)),"P")</f>
        <v/>
      </c>
      <c r="W229" s="253" t="str">
        <f>IF(PAF!$B229="","",IF(PAF!$B229=EL!$Y$2,"SPE",IF(PAF!$B229=EL!$Z$2,"SPM",IF(PAF!$B229=EL!$AA$2,"SPLH",IF(PAF!$B229=EL!$K$2,"AT",IF(PAF!$B229=EL!$L$2,"WTO",IF(PAF!$B229=EL!$A$22,"ES",IF(PAF!$B229=EL!$A$4,"FWT",IF(PAF!$B229=EL!$O$2,"hon",IF(PAF!$B229=EL!$P$2,"Inv",IF(PAF!$B229=EL!$P$2,"Inv",IF(PAF!$B229=EL!$Q$2,"MT",IF(PAF!$B229=EL!R$2,"NT",IF(PAF!$B229=EL!$S$2,"OSR",IF(PAF!$B229=EL!$A$10,"PM",IF(PAF!$B229=EL!$U$2,"PW",IF(PAF!$B229=EL!$A$12,"re",IF(PAF!$B229=EL!$W$2,"OT",IF(PAF!$B229=EL!$X$2,"OTSeven","?")))))))))))))))))))</f>
        <v/>
      </c>
      <c r="X229" s="249" t="str">
        <f>IF(B229="","",B229&amp;IF($C$4=EL!$E$5,"Full Time","Part Time"))</f>
        <v/>
      </c>
      <c r="Y229" s="122" t="str">
        <f>IFERROR(VLOOKUP(X229,EL!$C$2:$D$36,2,"False"),"")</f>
        <v/>
      </c>
    </row>
    <row r="230" spans="1:25" ht="21.75" customHeight="1">
      <c r="A230" s="118" t="str">
        <f t="shared" si="5"/>
        <v/>
      </c>
      <c r="B230" s="206"/>
      <c r="C230" s="199"/>
      <c r="D230" s="147"/>
      <c r="E230" s="199"/>
      <c r="F230" s="199"/>
      <c r="G230" s="120"/>
      <c r="H230" s="140"/>
      <c r="I230" s="141"/>
      <c r="J230" s="121"/>
      <c r="K230" s="141"/>
      <c r="L230" s="141"/>
      <c r="M230" s="119">
        <f>IF(AND(G230="",C230="",H230=""),SUM($M$15:$M229),IF(G230*H230=0,"",G230*H230))</f>
        <v>0</v>
      </c>
      <c r="N230" s="319"/>
      <c r="O230" s="320"/>
      <c r="P230" s="321"/>
      <c r="Q230" s="230"/>
      <c r="R230" s="209" t="str">
        <f>IFERROR(IF(AND($C230="",$D230="",$G230=""),"",VLOOKUP($I230,FOAPs!A$2:B$10000,2,FALSE)&amp;" &gt;"),"F")</f>
        <v/>
      </c>
      <c r="S230" s="292" t="str">
        <f>IFERROR(IF(AND($C230="",$G230=""),"",VLOOKUP($J230,FOAPs!C$2:D$10000,2,FALSE)&amp;" &gt;"),"O")</f>
        <v/>
      </c>
      <c r="T230" s="292"/>
      <c r="U230" s="209" t="str">
        <f>IFERROR(IF(AND($C230="",$G230=""),"",VLOOKUP($K230,FOAPs!E$2:F$10000,2,FALSE)&amp;" &gt;"),"A")</f>
        <v/>
      </c>
      <c r="V230" s="209" t="str">
        <f>IFERROR(IF(AND($C230="",$D230="",$G230=""),"",VLOOKUP($L230,FOAPs!G$2:H$10000,2,FALSE)),"P")</f>
        <v/>
      </c>
      <c r="W230" s="253" t="str">
        <f>IF(PAF!$B230="","",IF(PAF!$B230=EL!$Y$2,"SPE",IF(PAF!$B230=EL!$Z$2,"SPM",IF(PAF!$B230=EL!$AA$2,"SPLH",IF(PAF!$B230=EL!$K$2,"AT",IF(PAF!$B230=EL!$L$2,"WTO",IF(PAF!$B230=EL!$A$22,"ES",IF(PAF!$B230=EL!$A$4,"FWT",IF(PAF!$B230=EL!$O$2,"hon",IF(PAF!$B230=EL!$P$2,"Inv",IF(PAF!$B230=EL!$P$2,"Inv",IF(PAF!$B230=EL!$Q$2,"MT",IF(PAF!$B230=EL!R$2,"NT",IF(PAF!$B230=EL!$S$2,"OSR",IF(PAF!$B230=EL!$A$10,"PM",IF(PAF!$B230=EL!$U$2,"PW",IF(PAF!$B230=EL!$A$12,"re",IF(PAF!$B230=EL!$W$2,"OT",IF(PAF!$B230=EL!$X$2,"OTSeven","?")))))))))))))))))))</f>
        <v/>
      </c>
      <c r="X230" s="249" t="str">
        <f>IF(B230="","",B230&amp;IF($C$4=EL!$E$5,"Full Time","Part Time"))</f>
        <v/>
      </c>
      <c r="Y230" s="122" t="str">
        <f>IFERROR(VLOOKUP(X230,EL!$C$2:$D$36,2,"False"),"")</f>
        <v/>
      </c>
    </row>
    <row r="231" spans="1:25" ht="21.75" customHeight="1">
      <c r="A231" s="118" t="str">
        <f t="shared" si="5"/>
        <v/>
      </c>
      <c r="B231" s="206"/>
      <c r="C231" s="199"/>
      <c r="D231" s="147"/>
      <c r="E231" s="199"/>
      <c r="F231" s="199"/>
      <c r="G231" s="120"/>
      <c r="H231" s="140"/>
      <c r="I231" s="141"/>
      <c r="J231" s="121"/>
      <c r="K231" s="141"/>
      <c r="L231" s="141"/>
      <c r="M231" s="119">
        <f>IF(AND(G231="",C231="",H231=""),SUM($M$15:$M230),IF(G231*H231=0,"",G231*H231))</f>
        <v>0</v>
      </c>
      <c r="N231" s="322"/>
      <c r="O231" s="323"/>
      <c r="P231" s="324"/>
      <c r="Q231" s="230"/>
      <c r="R231" s="209" t="str">
        <f>IFERROR(IF(AND($C231="",$D231="",$G231=""),"",VLOOKUP($I231,FOAPs!A$2:B$10000,2,FALSE)&amp;" &gt;"),"F")</f>
        <v/>
      </c>
      <c r="S231" s="292" t="str">
        <f>IFERROR(IF(AND($C231="",$G231=""),"",VLOOKUP($J231,FOAPs!C$2:D$10000,2,FALSE)&amp;" &gt;"),"O")</f>
        <v/>
      </c>
      <c r="T231" s="292"/>
      <c r="U231" s="209" t="str">
        <f>IFERROR(IF(AND($C231="",$G231=""),"",VLOOKUP($K231,FOAPs!E$2:F$10000,2,FALSE)&amp;" &gt;"),"A")</f>
        <v/>
      </c>
      <c r="V231" s="209" t="str">
        <f>IFERROR(IF(AND($C231="",$D231="",$G231=""),"",VLOOKUP($L231,FOAPs!G$2:H$10000,2,FALSE)),"P")</f>
        <v/>
      </c>
      <c r="W231" s="253" t="str">
        <f>IF(PAF!$B231="","",IF(PAF!$B231=EL!$Y$2,"SPE",IF(PAF!$B231=EL!$Z$2,"SPM",IF(PAF!$B231=EL!$AA$2,"SPLH",IF(PAF!$B231=EL!$K$2,"AT",IF(PAF!$B231=EL!$L$2,"WTO",IF(PAF!$B231=EL!$A$22,"ES",IF(PAF!$B231=EL!$A$4,"FWT",IF(PAF!$B231=EL!$O$2,"hon",IF(PAF!$B231=EL!$P$2,"Inv",IF(PAF!$B231=EL!$P$2,"Inv",IF(PAF!$B231=EL!$Q$2,"MT",IF(PAF!$B231=EL!R$2,"NT",IF(PAF!$B231=EL!$S$2,"OSR",IF(PAF!$B231=EL!$A$10,"PM",IF(PAF!$B231=EL!$U$2,"PW",IF(PAF!$B231=EL!$A$12,"re",IF(PAF!$B231=EL!$W$2,"OT",IF(PAF!$B231=EL!$X$2,"OTSeven","?")))))))))))))))))))</f>
        <v/>
      </c>
      <c r="X231" s="249" t="str">
        <f>IF(B231="","",B231&amp;IF($C$4=EL!$E$5,"Full Time","Part Time"))</f>
        <v/>
      </c>
      <c r="Y231" s="122" t="str">
        <f>IFERROR(VLOOKUP(X231,EL!$C$2:$D$36,2,"False"),"")</f>
        <v/>
      </c>
    </row>
    <row r="232" spans="1:25" ht="21.75" customHeight="1">
      <c r="A232" s="118" t="str">
        <f t="shared" si="5"/>
        <v/>
      </c>
      <c r="B232" s="206"/>
      <c r="C232" s="199"/>
      <c r="D232" s="147"/>
      <c r="E232" s="199"/>
      <c r="F232" s="199"/>
      <c r="G232" s="120"/>
      <c r="H232" s="140"/>
      <c r="I232" s="141"/>
      <c r="J232" s="121"/>
      <c r="K232" s="141"/>
      <c r="L232" s="141"/>
      <c r="M232" s="119">
        <f>IF(AND(G232="",C232="",H232=""),SUM($M$15:$M231),IF(G232*H232=0,"",G232*H232))</f>
        <v>0</v>
      </c>
      <c r="N232" s="319"/>
      <c r="O232" s="320"/>
      <c r="P232" s="321"/>
      <c r="Q232" s="230"/>
      <c r="R232" s="209" t="str">
        <f>IFERROR(IF(AND($C232="",$D232="",$G232=""),"",VLOOKUP($I232,FOAPs!A$2:B$10000,2,FALSE)&amp;" &gt;"),"F")</f>
        <v/>
      </c>
      <c r="S232" s="292" t="str">
        <f>IFERROR(IF(AND($C232="",$G232=""),"",VLOOKUP($J232,FOAPs!C$2:D$10000,2,FALSE)&amp;" &gt;"),"O")</f>
        <v/>
      </c>
      <c r="T232" s="292"/>
      <c r="U232" s="209" t="str">
        <f>IFERROR(IF(AND($C232="",$G232=""),"",VLOOKUP($K232,FOAPs!E$2:F$10000,2,FALSE)&amp;" &gt;"),"A")</f>
        <v/>
      </c>
      <c r="V232" s="209" t="str">
        <f>IFERROR(IF(AND($C232="",$D232="",$G232=""),"",VLOOKUP($L232,FOAPs!G$2:H$10000,2,FALSE)),"P")</f>
        <v/>
      </c>
      <c r="W232" s="253" t="str">
        <f>IF(PAF!$B232="","",IF(PAF!$B232=EL!$Y$2,"SPE",IF(PAF!$B232=EL!$Z$2,"SPM",IF(PAF!$B232=EL!$AA$2,"SPLH",IF(PAF!$B232=EL!$K$2,"AT",IF(PAF!$B232=EL!$L$2,"WTO",IF(PAF!$B232=EL!$A$22,"ES",IF(PAF!$B232=EL!$A$4,"FWT",IF(PAF!$B232=EL!$O$2,"hon",IF(PAF!$B232=EL!$P$2,"Inv",IF(PAF!$B232=EL!$P$2,"Inv",IF(PAF!$B232=EL!$Q$2,"MT",IF(PAF!$B232=EL!R$2,"NT",IF(PAF!$B232=EL!$S$2,"OSR",IF(PAF!$B232=EL!$A$10,"PM",IF(PAF!$B232=EL!$U$2,"PW",IF(PAF!$B232=EL!$A$12,"re",IF(PAF!$B232=EL!$W$2,"OT",IF(PAF!$B232=EL!$X$2,"OTSeven","?")))))))))))))))))))</f>
        <v/>
      </c>
      <c r="X232" s="249" t="str">
        <f>IF(B232="","",B232&amp;IF($C$4=EL!$E$5,"Full Time","Part Time"))</f>
        <v/>
      </c>
      <c r="Y232" s="122" t="str">
        <f>IFERROR(VLOOKUP(X232,EL!$C$2:$D$36,2,"False"),"")</f>
        <v/>
      </c>
    </row>
    <row r="233" spans="1:25" ht="21.75" customHeight="1">
      <c r="A233" s="118" t="str">
        <f t="shared" si="5"/>
        <v/>
      </c>
      <c r="B233" s="206"/>
      <c r="C233" s="199"/>
      <c r="D233" s="147"/>
      <c r="E233" s="199"/>
      <c r="F233" s="199"/>
      <c r="G233" s="120"/>
      <c r="H233" s="140"/>
      <c r="I233" s="141"/>
      <c r="J233" s="121"/>
      <c r="K233" s="141"/>
      <c r="L233" s="141"/>
      <c r="M233" s="119">
        <f>IF(AND(G233="",C233="",H233=""),SUM($M$15:$M232),IF(G233*H233=0,"",G233*H233))</f>
        <v>0</v>
      </c>
      <c r="N233" s="322"/>
      <c r="O233" s="323"/>
      <c r="P233" s="324"/>
      <c r="Q233" s="230"/>
      <c r="R233" s="209" t="str">
        <f>IFERROR(IF(AND($C233="",$D233="",$G233=""),"",VLOOKUP($I233,FOAPs!A$2:B$10000,2,FALSE)&amp;" &gt;"),"F")</f>
        <v/>
      </c>
      <c r="S233" s="292" t="str">
        <f>IFERROR(IF(AND($C233="",$G233=""),"",VLOOKUP($J233,FOAPs!C$2:D$10000,2,FALSE)&amp;" &gt;"),"O")</f>
        <v/>
      </c>
      <c r="T233" s="292"/>
      <c r="U233" s="209" t="str">
        <f>IFERROR(IF(AND($C233="",$G233=""),"",VLOOKUP($K233,FOAPs!E$2:F$10000,2,FALSE)&amp;" &gt;"),"A")</f>
        <v/>
      </c>
      <c r="V233" s="209" t="str">
        <f>IFERROR(IF(AND($C233="",$D233="",$G233=""),"",VLOOKUP($L233,FOAPs!G$2:H$10000,2,FALSE)),"P")</f>
        <v/>
      </c>
      <c r="W233" s="253" t="str">
        <f>IF(PAF!$B233="","",IF(PAF!$B233=EL!$Y$2,"SPE",IF(PAF!$B233=EL!$Z$2,"SPM",IF(PAF!$B233=EL!$AA$2,"SPLH",IF(PAF!$B233=EL!$K$2,"AT",IF(PAF!$B233=EL!$L$2,"WTO",IF(PAF!$B233=EL!$A$22,"ES",IF(PAF!$B233=EL!$A$4,"FWT",IF(PAF!$B233=EL!$O$2,"hon",IF(PAF!$B233=EL!$P$2,"Inv",IF(PAF!$B233=EL!$P$2,"Inv",IF(PAF!$B233=EL!$Q$2,"MT",IF(PAF!$B233=EL!R$2,"NT",IF(PAF!$B233=EL!$S$2,"OSR",IF(PAF!$B233=EL!$A$10,"PM",IF(PAF!$B233=EL!$U$2,"PW",IF(PAF!$B233=EL!$A$12,"re",IF(PAF!$B233=EL!$W$2,"OT",IF(PAF!$B233=EL!$X$2,"OTSeven","?")))))))))))))))))))</f>
        <v/>
      </c>
      <c r="X233" s="249" t="str">
        <f>IF(B233="","",B233&amp;IF($C$4=EL!$E$5,"Full Time","Part Time"))</f>
        <v/>
      </c>
      <c r="Y233" s="122" t="str">
        <f>IFERROR(VLOOKUP(X233,EL!$C$2:$D$36,2,"False"),"")</f>
        <v/>
      </c>
    </row>
    <row r="234" spans="1:25" ht="21.75" customHeight="1">
      <c r="A234" s="118" t="str">
        <f t="shared" si="5"/>
        <v/>
      </c>
      <c r="B234" s="206"/>
      <c r="C234" s="199"/>
      <c r="D234" s="147"/>
      <c r="E234" s="199"/>
      <c r="F234" s="199"/>
      <c r="G234" s="120"/>
      <c r="H234" s="140"/>
      <c r="I234" s="141"/>
      <c r="J234" s="121"/>
      <c r="K234" s="141"/>
      <c r="L234" s="141"/>
      <c r="M234" s="119">
        <f>IF(AND(G234="",C234="",H234=""),SUM($M$15:$M233),IF(G234*H234=0,"",G234*H234))</f>
        <v>0</v>
      </c>
      <c r="N234" s="319"/>
      <c r="O234" s="320"/>
      <c r="P234" s="321"/>
      <c r="Q234" s="230"/>
      <c r="R234" s="209" t="str">
        <f>IFERROR(IF(AND($C234="",$D234="",$G234=""),"",VLOOKUP($I234,FOAPs!A$2:B$10000,2,FALSE)&amp;" &gt;"),"F")</f>
        <v/>
      </c>
      <c r="S234" s="292" t="str">
        <f>IFERROR(IF(AND($C234="",$G234=""),"",VLOOKUP($J234,FOAPs!C$2:D$10000,2,FALSE)&amp;" &gt;"),"O")</f>
        <v/>
      </c>
      <c r="T234" s="292"/>
      <c r="U234" s="209" t="str">
        <f>IFERROR(IF(AND($C234="",$G234=""),"",VLOOKUP($K234,FOAPs!E$2:F$10000,2,FALSE)&amp;" &gt;"),"A")</f>
        <v/>
      </c>
      <c r="V234" s="209" t="str">
        <f>IFERROR(IF(AND($C234="",$D234="",$G234=""),"",VLOOKUP($L234,FOAPs!G$2:H$10000,2,FALSE)),"P")</f>
        <v/>
      </c>
      <c r="W234" s="253" t="str">
        <f>IF(PAF!$B234="","",IF(PAF!$B234=EL!$Y$2,"SPE",IF(PAF!$B234=EL!$Z$2,"SPM",IF(PAF!$B234=EL!$AA$2,"SPLH",IF(PAF!$B234=EL!$K$2,"AT",IF(PAF!$B234=EL!$L$2,"WTO",IF(PAF!$B234=EL!$A$22,"ES",IF(PAF!$B234=EL!$A$4,"FWT",IF(PAF!$B234=EL!$O$2,"hon",IF(PAF!$B234=EL!$P$2,"Inv",IF(PAF!$B234=EL!$P$2,"Inv",IF(PAF!$B234=EL!$Q$2,"MT",IF(PAF!$B234=EL!R$2,"NT",IF(PAF!$B234=EL!$S$2,"OSR",IF(PAF!$B234=EL!$A$10,"PM",IF(PAF!$B234=EL!$U$2,"PW",IF(PAF!$B234=EL!$A$12,"re",IF(PAF!$B234=EL!$W$2,"OT",IF(PAF!$B234=EL!$X$2,"OTSeven","?")))))))))))))))))))</f>
        <v/>
      </c>
      <c r="X234" s="249" t="str">
        <f>IF(B234="","",B234&amp;IF($C$4=EL!$E$5,"Full Time","Part Time"))</f>
        <v/>
      </c>
      <c r="Y234" s="122" t="str">
        <f>IFERROR(VLOOKUP(X234,EL!$C$2:$D$36,2,"False"),"")</f>
        <v/>
      </c>
    </row>
    <row r="235" spans="1:25" ht="21.75" customHeight="1">
      <c r="A235" s="118" t="str">
        <f t="shared" si="5"/>
        <v/>
      </c>
      <c r="B235" s="206"/>
      <c r="C235" s="199"/>
      <c r="D235" s="147"/>
      <c r="E235" s="199"/>
      <c r="F235" s="199"/>
      <c r="G235" s="120"/>
      <c r="H235" s="140"/>
      <c r="I235" s="141"/>
      <c r="J235" s="121"/>
      <c r="K235" s="141"/>
      <c r="L235" s="141"/>
      <c r="M235" s="119">
        <f>IF(AND(G235="",C235="",H235=""),SUM($M$15:$M234),IF(G235*H235=0,"",G235*H235))</f>
        <v>0</v>
      </c>
      <c r="N235" s="322"/>
      <c r="O235" s="323"/>
      <c r="P235" s="324"/>
      <c r="Q235" s="230"/>
      <c r="R235" s="209" t="str">
        <f>IFERROR(IF(AND($C235="",$D235="",$G235=""),"",VLOOKUP($I235,FOAPs!A$2:B$10000,2,FALSE)&amp;" &gt;"),"F")</f>
        <v/>
      </c>
      <c r="S235" s="292" t="str">
        <f>IFERROR(IF(AND($C235="",$G235=""),"",VLOOKUP($J235,FOAPs!C$2:D$10000,2,FALSE)&amp;" &gt;"),"O")</f>
        <v/>
      </c>
      <c r="T235" s="292"/>
      <c r="U235" s="209" t="str">
        <f>IFERROR(IF(AND($C235="",$G235=""),"",VLOOKUP($K235,FOAPs!E$2:F$10000,2,FALSE)&amp;" &gt;"),"A")</f>
        <v/>
      </c>
      <c r="V235" s="209" t="str">
        <f>IFERROR(IF(AND($C235="",$D235="",$G235=""),"",VLOOKUP($L235,FOAPs!G$2:H$10000,2,FALSE)),"P")</f>
        <v/>
      </c>
      <c r="W235" s="253" t="str">
        <f>IF(PAF!$B235="","",IF(PAF!$B235=EL!$Y$2,"SPE",IF(PAF!$B235=EL!$Z$2,"SPM",IF(PAF!$B235=EL!$AA$2,"SPLH",IF(PAF!$B235=EL!$K$2,"AT",IF(PAF!$B235=EL!$L$2,"WTO",IF(PAF!$B235=EL!$A$22,"ES",IF(PAF!$B235=EL!$A$4,"FWT",IF(PAF!$B235=EL!$O$2,"hon",IF(PAF!$B235=EL!$P$2,"Inv",IF(PAF!$B235=EL!$P$2,"Inv",IF(PAF!$B235=EL!$Q$2,"MT",IF(PAF!$B235=EL!R$2,"NT",IF(PAF!$B235=EL!$S$2,"OSR",IF(PAF!$B235=EL!$A$10,"PM",IF(PAF!$B235=EL!$U$2,"PW",IF(PAF!$B235=EL!$A$12,"re",IF(PAF!$B235=EL!$W$2,"OT",IF(PAF!$B235=EL!$X$2,"OTSeven","?")))))))))))))))))))</f>
        <v/>
      </c>
      <c r="X235" s="249" t="str">
        <f>IF(B235="","",B235&amp;IF($C$4=EL!$E$5,"Full Time","Part Time"))</f>
        <v/>
      </c>
      <c r="Y235" s="122" t="str">
        <f>IFERROR(VLOOKUP(X235,EL!$C$2:$D$36,2,"False"),"")</f>
        <v/>
      </c>
    </row>
    <row r="236" spans="1:25" ht="21.75" customHeight="1">
      <c r="A236" s="118" t="str">
        <f t="shared" si="5"/>
        <v/>
      </c>
      <c r="B236" s="206"/>
      <c r="C236" s="199"/>
      <c r="D236" s="147"/>
      <c r="E236" s="199"/>
      <c r="F236" s="199"/>
      <c r="G236" s="120"/>
      <c r="H236" s="140"/>
      <c r="I236" s="141"/>
      <c r="J236" s="121"/>
      <c r="K236" s="141"/>
      <c r="L236" s="141"/>
      <c r="M236" s="119">
        <f>IF(AND(G236="",C236="",H236=""),SUM($M$15:$M235),IF(G236*H236=0,"",G236*H236))</f>
        <v>0</v>
      </c>
      <c r="N236" s="319"/>
      <c r="O236" s="320"/>
      <c r="P236" s="321"/>
      <c r="Q236" s="230"/>
      <c r="R236" s="209" t="str">
        <f>IFERROR(IF(AND($C236="",$D236="",$G236=""),"",VLOOKUP($I236,FOAPs!A$2:B$10000,2,FALSE)&amp;" &gt;"),"F")</f>
        <v/>
      </c>
      <c r="S236" s="292" t="str">
        <f>IFERROR(IF(AND($C236="",$G236=""),"",VLOOKUP($J236,FOAPs!C$2:D$10000,2,FALSE)&amp;" &gt;"),"O")</f>
        <v/>
      </c>
      <c r="T236" s="292"/>
      <c r="U236" s="209" t="str">
        <f>IFERROR(IF(AND($C236="",$G236=""),"",VLOOKUP($K236,FOAPs!E$2:F$10000,2,FALSE)&amp;" &gt;"),"A")</f>
        <v/>
      </c>
      <c r="V236" s="209" t="str">
        <f>IFERROR(IF(AND($C236="",$D236="",$G236=""),"",VLOOKUP($L236,FOAPs!G$2:H$10000,2,FALSE)),"P")</f>
        <v/>
      </c>
      <c r="W236" s="253" t="str">
        <f>IF(PAF!$B236="","",IF(PAF!$B236=EL!$Y$2,"SPE",IF(PAF!$B236=EL!$Z$2,"SPM",IF(PAF!$B236=EL!$AA$2,"SPLH",IF(PAF!$B236=EL!$K$2,"AT",IF(PAF!$B236=EL!$L$2,"WTO",IF(PAF!$B236=EL!$A$22,"ES",IF(PAF!$B236=EL!$A$4,"FWT",IF(PAF!$B236=EL!$O$2,"hon",IF(PAF!$B236=EL!$P$2,"Inv",IF(PAF!$B236=EL!$P$2,"Inv",IF(PAF!$B236=EL!$Q$2,"MT",IF(PAF!$B236=EL!R$2,"NT",IF(PAF!$B236=EL!$S$2,"OSR",IF(PAF!$B236=EL!$A$10,"PM",IF(PAF!$B236=EL!$U$2,"PW",IF(PAF!$B236=EL!$A$12,"re",IF(PAF!$B236=EL!$W$2,"OT",IF(PAF!$B236=EL!$X$2,"OTSeven","?")))))))))))))))))))</f>
        <v/>
      </c>
      <c r="X236" s="249" t="str">
        <f>IF(B236="","",B236&amp;IF($C$4=EL!$E$5,"Full Time","Part Time"))</f>
        <v/>
      </c>
      <c r="Y236" s="122" t="str">
        <f>IFERROR(VLOOKUP(X236,EL!$C$2:$D$36,2,"False"),"")</f>
        <v/>
      </c>
    </row>
    <row r="237" spans="1:25" ht="21.75" customHeight="1">
      <c r="A237" s="118" t="str">
        <f t="shared" si="5"/>
        <v/>
      </c>
      <c r="B237" s="206"/>
      <c r="C237" s="199"/>
      <c r="D237" s="147"/>
      <c r="E237" s="199"/>
      <c r="F237" s="199"/>
      <c r="G237" s="120"/>
      <c r="H237" s="140"/>
      <c r="I237" s="141"/>
      <c r="J237" s="121"/>
      <c r="K237" s="141"/>
      <c r="L237" s="141"/>
      <c r="M237" s="119">
        <f>IF(AND(G237="",C237="",H237=""),SUM($M$15:$M236),IF(G237*H237=0,"",G237*H237))</f>
        <v>0</v>
      </c>
      <c r="N237" s="322"/>
      <c r="O237" s="323"/>
      <c r="P237" s="324"/>
      <c r="Q237" s="230"/>
      <c r="R237" s="209" t="str">
        <f>IFERROR(IF(AND($C237="",$D237="",$G237=""),"",VLOOKUP($I237,FOAPs!A$2:B$10000,2,FALSE)&amp;" &gt;"),"F")</f>
        <v/>
      </c>
      <c r="S237" s="292" t="str">
        <f>IFERROR(IF(AND($C237="",$G237=""),"",VLOOKUP($J237,FOAPs!C$2:D$10000,2,FALSE)&amp;" &gt;"),"O")</f>
        <v/>
      </c>
      <c r="T237" s="292"/>
      <c r="U237" s="209" t="str">
        <f>IFERROR(IF(AND($C237="",$G237=""),"",VLOOKUP($K237,FOAPs!E$2:F$10000,2,FALSE)&amp;" &gt;"),"A")</f>
        <v/>
      </c>
      <c r="V237" s="209" t="str">
        <f>IFERROR(IF(AND($C237="",$D237="",$G237=""),"",VLOOKUP($L237,FOAPs!G$2:H$10000,2,FALSE)),"P")</f>
        <v/>
      </c>
      <c r="W237" s="253" t="str">
        <f>IF(PAF!$B237="","",IF(PAF!$B237=EL!$Y$2,"SPE",IF(PAF!$B237=EL!$Z$2,"SPM",IF(PAF!$B237=EL!$AA$2,"SPLH",IF(PAF!$B237=EL!$K$2,"AT",IF(PAF!$B237=EL!$L$2,"WTO",IF(PAF!$B237=EL!$A$22,"ES",IF(PAF!$B237=EL!$A$4,"FWT",IF(PAF!$B237=EL!$O$2,"hon",IF(PAF!$B237=EL!$P$2,"Inv",IF(PAF!$B237=EL!$P$2,"Inv",IF(PAF!$B237=EL!$Q$2,"MT",IF(PAF!$B237=EL!R$2,"NT",IF(PAF!$B237=EL!$S$2,"OSR",IF(PAF!$B237=EL!$A$10,"PM",IF(PAF!$B237=EL!$U$2,"PW",IF(PAF!$B237=EL!$A$12,"re",IF(PAF!$B237=EL!$W$2,"OT",IF(PAF!$B237=EL!$X$2,"OTSeven","?")))))))))))))))))))</f>
        <v/>
      </c>
      <c r="X237" s="249" t="str">
        <f>IF(B237="","",B237&amp;IF($C$4=EL!$E$5,"Full Time","Part Time"))</f>
        <v/>
      </c>
      <c r="Y237" s="122" t="str">
        <f>IFERROR(VLOOKUP(X237,EL!$C$2:$D$36,2,"False"),"")</f>
        <v/>
      </c>
    </row>
    <row r="238" spans="1:25" ht="21.75" customHeight="1">
      <c r="A238" s="118" t="str">
        <f t="shared" si="5"/>
        <v/>
      </c>
      <c r="B238" s="206"/>
      <c r="C238" s="199"/>
      <c r="D238" s="147"/>
      <c r="E238" s="199"/>
      <c r="F238" s="199"/>
      <c r="G238" s="120"/>
      <c r="H238" s="140"/>
      <c r="I238" s="141"/>
      <c r="J238" s="121"/>
      <c r="K238" s="141"/>
      <c r="L238" s="141"/>
      <c r="M238" s="119">
        <f>IF(AND(G238="",C238="",H238=""),SUM($M$15:$M237),IF(G238*H238=0,"",G238*H238))</f>
        <v>0</v>
      </c>
      <c r="N238" s="319"/>
      <c r="O238" s="320"/>
      <c r="P238" s="321"/>
      <c r="Q238" s="230"/>
      <c r="R238" s="209" t="str">
        <f>IFERROR(IF(AND($C238="",$D238="",$G238=""),"",VLOOKUP($I238,FOAPs!A$2:B$10000,2,FALSE)&amp;" &gt;"),"F")</f>
        <v/>
      </c>
      <c r="S238" s="292" t="str">
        <f>IFERROR(IF(AND($C238="",$G238=""),"",VLOOKUP($J238,FOAPs!C$2:D$10000,2,FALSE)&amp;" &gt;"),"O")</f>
        <v/>
      </c>
      <c r="T238" s="292"/>
      <c r="U238" s="209" t="str">
        <f>IFERROR(IF(AND($C238="",$G238=""),"",VLOOKUP($K238,FOAPs!E$2:F$10000,2,FALSE)&amp;" &gt;"),"A")</f>
        <v/>
      </c>
      <c r="V238" s="209" t="str">
        <f>IFERROR(IF(AND($C238="",$D238="",$G238=""),"",VLOOKUP($L238,FOAPs!G$2:H$10000,2,FALSE)),"P")</f>
        <v/>
      </c>
      <c r="W238" s="253" t="str">
        <f>IF(PAF!$B238="","",IF(PAF!$B238=EL!$Y$2,"SPE",IF(PAF!$B238=EL!$Z$2,"SPM",IF(PAF!$B238=EL!$AA$2,"SPLH",IF(PAF!$B238=EL!$K$2,"AT",IF(PAF!$B238=EL!$L$2,"WTO",IF(PAF!$B238=EL!$A$22,"ES",IF(PAF!$B238=EL!$A$4,"FWT",IF(PAF!$B238=EL!$O$2,"hon",IF(PAF!$B238=EL!$P$2,"Inv",IF(PAF!$B238=EL!$P$2,"Inv",IF(PAF!$B238=EL!$Q$2,"MT",IF(PAF!$B238=EL!R$2,"NT",IF(PAF!$B238=EL!$S$2,"OSR",IF(PAF!$B238=EL!$A$10,"PM",IF(PAF!$B238=EL!$U$2,"PW",IF(PAF!$B238=EL!$A$12,"re",IF(PAF!$B238=EL!$W$2,"OT",IF(PAF!$B238=EL!$X$2,"OTSeven","?")))))))))))))))))))</f>
        <v/>
      </c>
      <c r="X238" s="249" t="str">
        <f>IF(B238="","",B238&amp;IF($C$4=EL!$E$5,"Full Time","Part Time"))</f>
        <v/>
      </c>
      <c r="Y238" s="122" t="str">
        <f>IFERROR(VLOOKUP(X238,EL!$C$2:$D$36,2,"False"),"")</f>
        <v/>
      </c>
    </row>
    <row r="239" spans="1:25" ht="21.75" customHeight="1">
      <c r="A239" s="118" t="str">
        <f t="shared" si="5"/>
        <v/>
      </c>
      <c r="B239" s="206"/>
      <c r="C239" s="199"/>
      <c r="D239" s="147"/>
      <c r="E239" s="199"/>
      <c r="F239" s="199"/>
      <c r="G239" s="120"/>
      <c r="H239" s="140"/>
      <c r="I239" s="141"/>
      <c r="J239" s="121"/>
      <c r="K239" s="141"/>
      <c r="L239" s="141"/>
      <c r="M239" s="119">
        <f>IF(AND(G239="",C239="",H239=""),SUM($M$15:$M238),IF(G239*H239=0,"",G239*H239))</f>
        <v>0</v>
      </c>
      <c r="N239" s="322"/>
      <c r="O239" s="323"/>
      <c r="P239" s="324"/>
      <c r="Q239" s="230"/>
      <c r="R239" s="209" t="str">
        <f>IFERROR(IF(AND($C239="",$D239="",$G239=""),"",VLOOKUP($I239,FOAPs!A$2:B$10000,2,FALSE)&amp;" &gt;"),"F")</f>
        <v/>
      </c>
      <c r="S239" s="292" t="str">
        <f>IFERROR(IF(AND($C239="",$G239=""),"",VLOOKUP($J239,FOAPs!C$2:D$10000,2,FALSE)&amp;" &gt;"),"O")</f>
        <v/>
      </c>
      <c r="T239" s="292"/>
      <c r="U239" s="209" t="str">
        <f>IFERROR(IF(AND($C239="",$G239=""),"",VLOOKUP($K239,FOAPs!E$2:F$10000,2,FALSE)&amp;" &gt;"),"A")</f>
        <v/>
      </c>
      <c r="V239" s="209" t="str">
        <f>IFERROR(IF(AND($C239="",$D239="",$G239=""),"",VLOOKUP($L239,FOAPs!G$2:H$10000,2,FALSE)),"P")</f>
        <v/>
      </c>
      <c r="W239" s="253" t="str">
        <f>IF(PAF!$B239="","",IF(PAF!$B239=EL!$Y$2,"SPE",IF(PAF!$B239=EL!$Z$2,"SPM",IF(PAF!$B239=EL!$AA$2,"SPLH",IF(PAF!$B239=EL!$K$2,"AT",IF(PAF!$B239=EL!$L$2,"WTO",IF(PAF!$B239=EL!$A$22,"ES",IF(PAF!$B239=EL!$A$4,"FWT",IF(PAF!$B239=EL!$O$2,"hon",IF(PAF!$B239=EL!$P$2,"Inv",IF(PAF!$B239=EL!$P$2,"Inv",IF(PAF!$B239=EL!$Q$2,"MT",IF(PAF!$B239=EL!R$2,"NT",IF(PAF!$B239=EL!$S$2,"OSR",IF(PAF!$B239=EL!$A$10,"PM",IF(PAF!$B239=EL!$U$2,"PW",IF(PAF!$B239=EL!$A$12,"re",IF(PAF!$B239=EL!$W$2,"OT",IF(PAF!$B239=EL!$X$2,"OTSeven","?")))))))))))))))))))</f>
        <v/>
      </c>
      <c r="X239" s="249" t="str">
        <f>IF(B239="","",B239&amp;IF($C$4=EL!$E$5,"Full Time","Part Time"))</f>
        <v/>
      </c>
      <c r="Y239" s="122" t="str">
        <f>IFERROR(VLOOKUP(X239,EL!$C$2:$D$36,2,"False"),"")</f>
        <v/>
      </c>
    </row>
    <row r="240" spans="1:25" ht="21.75" customHeight="1">
      <c r="A240" s="118" t="str">
        <f t="shared" si="5"/>
        <v/>
      </c>
      <c r="B240" s="206"/>
      <c r="C240" s="199"/>
      <c r="D240" s="147"/>
      <c r="E240" s="199"/>
      <c r="F240" s="199"/>
      <c r="G240" s="120"/>
      <c r="H240" s="140"/>
      <c r="I240" s="141"/>
      <c r="J240" s="121"/>
      <c r="K240" s="141"/>
      <c r="L240" s="141"/>
      <c r="M240" s="119">
        <f>IF(AND(G240="",C240="",H240=""),SUM($M$15:$M239),IF(G240*H240=0,"",G240*H240))</f>
        <v>0</v>
      </c>
      <c r="N240" s="319"/>
      <c r="O240" s="320"/>
      <c r="P240" s="321"/>
      <c r="Q240" s="230"/>
      <c r="R240" s="209" t="str">
        <f>IFERROR(IF(AND($C240="",$D240="",$G240=""),"",VLOOKUP($I240,FOAPs!A$2:B$10000,2,FALSE)&amp;" &gt;"),"F")</f>
        <v/>
      </c>
      <c r="S240" s="292" t="str">
        <f>IFERROR(IF(AND($C240="",$G240=""),"",VLOOKUP($J240,FOAPs!C$2:D$10000,2,FALSE)&amp;" &gt;"),"O")</f>
        <v/>
      </c>
      <c r="T240" s="292"/>
      <c r="U240" s="209" t="str">
        <f>IFERROR(IF(AND($C240="",$G240=""),"",VLOOKUP($K240,FOAPs!E$2:F$10000,2,FALSE)&amp;" &gt;"),"A")</f>
        <v/>
      </c>
      <c r="V240" s="209" t="str">
        <f>IFERROR(IF(AND($C240="",$D240="",$G240=""),"",VLOOKUP($L240,FOAPs!G$2:H$10000,2,FALSE)),"P")</f>
        <v/>
      </c>
      <c r="W240" s="253" t="str">
        <f>IF(PAF!$B240="","",IF(PAF!$B240=EL!$Y$2,"SPE",IF(PAF!$B240=EL!$Z$2,"SPM",IF(PAF!$B240=EL!$AA$2,"SPLH",IF(PAF!$B240=EL!$K$2,"AT",IF(PAF!$B240=EL!$L$2,"WTO",IF(PAF!$B240=EL!$A$22,"ES",IF(PAF!$B240=EL!$A$4,"FWT",IF(PAF!$B240=EL!$O$2,"hon",IF(PAF!$B240=EL!$P$2,"Inv",IF(PAF!$B240=EL!$P$2,"Inv",IF(PAF!$B240=EL!$Q$2,"MT",IF(PAF!$B240=EL!R$2,"NT",IF(PAF!$B240=EL!$S$2,"OSR",IF(PAF!$B240=EL!$A$10,"PM",IF(PAF!$B240=EL!$U$2,"PW",IF(PAF!$B240=EL!$A$12,"re",IF(PAF!$B240=EL!$W$2,"OT",IF(PAF!$B240=EL!$X$2,"OTSeven","?")))))))))))))))))))</f>
        <v/>
      </c>
      <c r="X240" s="249" t="str">
        <f>IF(B240="","",B240&amp;IF($C$4=EL!$E$5,"Full Time","Part Time"))</f>
        <v/>
      </c>
      <c r="Y240" s="122" t="str">
        <f>IFERROR(VLOOKUP(X240,EL!$C$2:$D$36,2,"False"),"")</f>
        <v/>
      </c>
    </row>
    <row r="241" spans="1:25" ht="21.75" customHeight="1">
      <c r="A241" s="118" t="str">
        <f t="shared" si="5"/>
        <v/>
      </c>
      <c r="B241" s="206"/>
      <c r="C241" s="199"/>
      <c r="D241" s="147"/>
      <c r="E241" s="199"/>
      <c r="F241" s="199"/>
      <c r="G241" s="120"/>
      <c r="H241" s="140"/>
      <c r="I241" s="141"/>
      <c r="J241" s="121"/>
      <c r="K241" s="141"/>
      <c r="L241" s="141"/>
      <c r="M241" s="119">
        <f>IF(AND(G241="",C241="",H241=""),SUM($M$15:$M240),IF(G241*H241=0,"",G241*H241))</f>
        <v>0</v>
      </c>
      <c r="N241" s="322"/>
      <c r="O241" s="323"/>
      <c r="P241" s="324"/>
      <c r="Q241" s="230"/>
      <c r="R241" s="209" t="str">
        <f>IFERROR(IF(AND($C241="",$D241="",$G241=""),"",VLOOKUP($I241,FOAPs!A$2:B$10000,2,FALSE)&amp;" &gt;"),"F")</f>
        <v/>
      </c>
      <c r="S241" s="292" t="str">
        <f>IFERROR(IF(AND($C241="",$G241=""),"",VLOOKUP($J241,FOAPs!C$2:D$10000,2,FALSE)&amp;" &gt;"),"O")</f>
        <v/>
      </c>
      <c r="T241" s="292"/>
      <c r="U241" s="209" t="str">
        <f>IFERROR(IF(AND($C241="",$G241=""),"",VLOOKUP($K241,FOAPs!E$2:F$10000,2,FALSE)&amp;" &gt;"),"A")</f>
        <v/>
      </c>
      <c r="V241" s="209" t="str">
        <f>IFERROR(IF(AND($C241="",$D241="",$G241=""),"",VLOOKUP($L241,FOAPs!G$2:H$10000,2,FALSE)),"P")</f>
        <v/>
      </c>
      <c r="W241" s="253" t="str">
        <f>IF(PAF!$B241="","",IF(PAF!$B241=EL!$Y$2,"SPE",IF(PAF!$B241=EL!$Z$2,"SPM",IF(PAF!$B241=EL!$AA$2,"SPLH",IF(PAF!$B241=EL!$K$2,"AT",IF(PAF!$B241=EL!$L$2,"WTO",IF(PAF!$B241=EL!$A$22,"ES",IF(PAF!$B241=EL!$A$4,"FWT",IF(PAF!$B241=EL!$O$2,"hon",IF(PAF!$B241=EL!$P$2,"Inv",IF(PAF!$B241=EL!$P$2,"Inv",IF(PAF!$B241=EL!$Q$2,"MT",IF(PAF!$B241=EL!R$2,"NT",IF(PAF!$B241=EL!$S$2,"OSR",IF(PAF!$B241=EL!$A$10,"PM",IF(PAF!$B241=EL!$U$2,"PW",IF(PAF!$B241=EL!$A$12,"re",IF(PAF!$B241=EL!$W$2,"OT",IF(PAF!$B241=EL!$X$2,"OTSeven","?")))))))))))))))))))</f>
        <v/>
      </c>
      <c r="X241" s="249" t="str">
        <f>IF(B241="","",B241&amp;IF($C$4=EL!$E$5,"Full Time","Part Time"))</f>
        <v/>
      </c>
      <c r="Y241" s="122" t="str">
        <f>IFERROR(VLOOKUP(X241,EL!$C$2:$D$36,2,"False"),"")</f>
        <v/>
      </c>
    </row>
    <row r="242" spans="1:25" ht="21.75" customHeight="1">
      <c r="A242" s="118" t="str">
        <f t="shared" si="5"/>
        <v/>
      </c>
      <c r="B242" s="206"/>
      <c r="C242" s="199"/>
      <c r="D242" s="147"/>
      <c r="E242" s="199"/>
      <c r="F242" s="199"/>
      <c r="G242" s="120"/>
      <c r="H242" s="140"/>
      <c r="I242" s="141"/>
      <c r="J242" s="121"/>
      <c r="K242" s="141"/>
      <c r="L242" s="141"/>
      <c r="M242" s="119">
        <f>IF(AND(G242="",C242="",H242=""),SUM($M$15:$M241),IF(G242*H242=0,"",G242*H242))</f>
        <v>0</v>
      </c>
      <c r="N242" s="319"/>
      <c r="O242" s="320"/>
      <c r="P242" s="321"/>
      <c r="Q242" s="230"/>
      <c r="R242" s="209" t="str">
        <f>IFERROR(IF(AND($C242="",$D242="",$G242=""),"",VLOOKUP($I242,FOAPs!A$2:B$10000,2,FALSE)&amp;" &gt;"),"F")</f>
        <v/>
      </c>
      <c r="S242" s="292" t="str">
        <f>IFERROR(IF(AND($C242="",$G242=""),"",VLOOKUP($J242,FOAPs!C$2:D$10000,2,FALSE)&amp;" &gt;"),"O")</f>
        <v/>
      </c>
      <c r="T242" s="292"/>
      <c r="U242" s="209" t="str">
        <f>IFERROR(IF(AND($C242="",$G242=""),"",VLOOKUP($K242,FOAPs!E$2:F$10000,2,FALSE)&amp;" &gt;"),"A")</f>
        <v/>
      </c>
      <c r="V242" s="209" t="str">
        <f>IFERROR(IF(AND($C242="",$D242="",$G242=""),"",VLOOKUP($L242,FOAPs!G$2:H$10000,2,FALSE)),"P")</f>
        <v/>
      </c>
      <c r="W242" s="253" t="str">
        <f>IF(PAF!$B242="","",IF(PAF!$B242=EL!$Y$2,"SPE",IF(PAF!$B242=EL!$Z$2,"SPM",IF(PAF!$B242=EL!$AA$2,"SPLH",IF(PAF!$B242=EL!$K$2,"AT",IF(PAF!$B242=EL!$L$2,"WTO",IF(PAF!$B242=EL!$A$22,"ES",IF(PAF!$B242=EL!$A$4,"FWT",IF(PAF!$B242=EL!$O$2,"hon",IF(PAF!$B242=EL!$P$2,"Inv",IF(PAF!$B242=EL!$P$2,"Inv",IF(PAF!$B242=EL!$Q$2,"MT",IF(PAF!$B242=EL!R$2,"NT",IF(PAF!$B242=EL!$S$2,"OSR",IF(PAF!$B242=EL!$A$10,"PM",IF(PAF!$B242=EL!$U$2,"PW",IF(PAF!$B242=EL!$A$12,"re",IF(PAF!$B242=EL!$W$2,"OT",IF(PAF!$B242=EL!$X$2,"OTSeven","?")))))))))))))))))))</f>
        <v/>
      </c>
      <c r="X242" s="249" t="str">
        <f>IF(B242="","",B242&amp;IF($C$4=EL!$E$5,"Full Time","Part Time"))</f>
        <v/>
      </c>
      <c r="Y242" s="122" t="str">
        <f>IFERROR(VLOOKUP(X242,EL!$C$2:$D$36,2,"False"),"")</f>
        <v/>
      </c>
    </row>
    <row r="243" spans="1:25" ht="21.75" customHeight="1">
      <c r="A243" s="118" t="str">
        <f t="shared" si="5"/>
        <v/>
      </c>
      <c r="B243" s="206"/>
      <c r="C243" s="199"/>
      <c r="D243" s="147"/>
      <c r="E243" s="199"/>
      <c r="F243" s="199"/>
      <c r="G243" s="120"/>
      <c r="H243" s="140"/>
      <c r="I243" s="141"/>
      <c r="J243" s="121"/>
      <c r="K243" s="141"/>
      <c r="L243" s="141"/>
      <c r="M243" s="119">
        <f>IF(AND(G243="",C243="",H243=""),SUM($M$15:$M242),IF(G243*H243=0,"",G243*H243))</f>
        <v>0</v>
      </c>
      <c r="N243" s="322"/>
      <c r="O243" s="323"/>
      <c r="P243" s="324"/>
      <c r="Q243" s="230"/>
      <c r="R243" s="209" t="str">
        <f>IFERROR(IF(AND($C243="",$D243="",$G243=""),"",VLOOKUP($I243,FOAPs!A$2:B$10000,2,FALSE)&amp;" &gt;"),"F")</f>
        <v/>
      </c>
      <c r="S243" s="292" t="str">
        <f>IFERROR(IF(AND($C243="",$G243=""),"",VLOOKUP($J243,FOAPs!C$2:D$10000,2,FALSE)&amp;" &gt;"),"O")</f>
        <v/>
      </c>
      <c r="T243" s="292"/>
      <c r="U243" s="209" t="str">
        <f>IFERROR(IF(AND($C243="",$G243=""),"",VLOOKUP($K243,FOAPs!E$2:F$10000,2,FALSE)&amp;" &gt;"),"A")</f>
        <v/>
      </c>
      <c r="V243" s="209" t="str">
        <f>IFERROR(IF(AND($C243="",$D243="",$G243=""),"",VLOOKUP($L243,FOAPs!G$2:H$10000,2,FALSE)),"P")</f>
        <v/>
      </c>
      <c r="W243" s="253" t="str">
        <f>IF(PAF!$B243="","",IF(PAF!$B243=EL!$Y$2,"SPE",IF(PAF!$B243=EL!$Z$2,"SPM",IF(PAF!$B243=EL!$AA$2,"SPLH",IF(PAF!$B243=EL!$K$2,"AT",IF(PAF!$B243=EL!$L$2,"WTO",IF(PAF!$B243=EL!$A$22,"ES",IF(PAF!$B243=EL!$A$4,"FWT",IF(PAF!$B243=EL!$O$2,"hon",IF(PAF!$B243=EL!$P$2,"Inv",IF(PAF!$B243=EL!$P$2,"Inv",IF(PAF!$B243=EL!$Q$2,"MT",IF(PAF!$B243=EL!R$2,"NT",IF(PAF!$B243=EL!$S$2,"OSR",IF(PAF!$B243=EL!$A$10,"PM",IF(PAF!$B243=EL!$U$2,"PW",IF(PAF!$B243=EL!$A$12,"re",IF(PAF!$B243=EL!$W$2,"OT",IF(PAF!$B243=EL!$X$2,"OTSeven","?")))))))))))))))))))</f>
        <v/>
      </c>
      <c r="X243" s="249" t="str">
        <f>IF(B243="","",B243&amp;IF($C$4=EL!$E$5,"Full Time","Part Time"))</f>
        <v/>
      </c>
      <c r="Y243" s="122" t="str">
        <f>IFERROR(VLOOKUP(X243,EL!$C$2:$D$36,2,"False"),"")</f>
        <v/>
      </c>
    </row>
    <row r="244" spans="1:25" ht="21.75" customHeight="1">
      <c r="A244" s="118" t="str">
        <f t="shared" si="5"/>
        <v/>
      </c>
      <c r="B244" s="206"/>
      <c r="C244" s="199"/>
      <c r="D244" s="147"/>
      <c r="E244" s="199"/>
      <c r="F244" s="199"/>
      <c r="G244" s="120"/>
      <c r="H244" s="140"/>
      <c r="I244" s="141"/>
      <c r="J244" s="121"/>
      <c r="K244" s="141"/>
      <c r="L244" s="141"/>
      <c r="M244" s="119">
        <f>IF(AND(G244="",C244="",H244=""),SUM($M$15:$M243),IF(G244*H244=0,"",G244*H244))</f>
        <v>0</v>
      </c>
      <c r="N244" s="319"/>
      <c r="O244" s="320"/>
      <c r="P244" s="321"/>
      <c r="Q244" s="230"/>
      <c r="R244" s="209" t="str">
        <f>IFERROR(IF(AND($C244="",$D244="",$G244=""),"",VLOOKUP($I244,FOAPs!A$2:B$10000,2,FALSE)&amp;" &gt;"),"F")</f>
        <v/>
      </c>
      <c r="S244" s="292" t="str">
        <f>IFERROR(IF(AND($C244="",$G244=""),"",VLOOKUP($J244,FOAPs!C$2:D$10000,2,FALSE)&amp;" &gt;"),"O")</f>
        <v/>
      </c>
      <c r="T244" s="292"/>
      <c r="U244" s="209" t="str">
        <f>IFERROR(IF(AND($C244="",$G244=""),"",VLOOKUP($K244,FOAPs!E$2:F$10000,2,FALSE)&amp;" &gt;"),"A")</f>
        <v/>
      </c>
      <c r="V244" s="209" t="str">
        <f>IFERROR(IF(AND($C244="",$D244="",$G244=""),"",VLOOKUP($L244,FOAPs!G$2:H$10000,2,FALSE)),"P")</f>
        <v/>
      </c>
      <c r="W244" s="253" t="str">
        <f>IF(PAF!$B244="","",IF(PAF!$B244=EL!$Y$2,"SPE",IF(PAF!$B244=EL!$Z$2,"SPM",IF(PAF!$B244=EL!$AA$2,"SPLH",IF(PAF!$B244=EL!$K$2,"AT",IF(PAF!$B244=EL!$L$2,"WTO",IF(PAF!$B244=EL!$A$22,"ES",IF(PAF!$B244=EL!$A$4,"FWT",IF(PAF!$B244=EL!$O$2,"hon",IF(PAF!$B244=EL!$P$2,"Inv",IF(PAF!$B244=EL!$P$2,"Inv",IF(PAF!$B244=EL!$Q$2,"MT",IF(PAF!$B244=EL!R$2,"NT",IF(PAF!$B244=EL!$S$2,"OSR",IF(PAF!$B244=EL!$A$10,"PM",IF(PAF!$B244=EL!$U$2,"PW",IF(PAF!$B244=EL!$A$12,"re",IF(PAF!$B244=EL!$W$2,"OT",IF(PAF!$B244=EL!$X$2,"OTSeven","?")))))))))))))))))))</f>
        <v/>
      </c>
      <c r="X244" s="249" t="str">
        <f>IF(B244="","",B244&amp;IF($C$4=EL!$E$5,"Full Time","Part Time"))</f>
        <v/>
      </c>
      <c r="Y244" s="122" t="str">
        <f>IFERROR(VLOOKUP(X244,EL!$C$2:$D$36,2,"False"),"")</f>
        <v/>
      </c>
    </row>
    <row r="245" spans="1:25" ht="21.75" customHeight="1">
      <c r="A245" s="118" t="str">
        <f t="shared" si="5"/>
        <v/>
      </c>
      <c r="B245" s="206"/>
      <c r="C245" s="199"/>
      <c r="D245" s="147"/>
      <c r="E245" s="199"/>
      <c r="F245" s="199"/>
      <c r="G245" s="120"/>
      <c r="H245" s="140"/>
      <c r="I245" s="141"/>
      <c r="J245" s="121"/>
      <c r="K245" s="141"/>
      <c r="L245" s="141"/>
      <c r="M245" s="119">
        <f>IF(AND(G245="",C245="",H245=""),SUM($M$15:$M244),IF(G245*H245=0,"",G245*H245))</f>
        <v>0</v>
      </c>
      <c r="N245" s="322"/>
      <c r="O245" s="323"/>
      <c r="P245" s="324"/>
      <c r="Q245" s="230"/>
      <c r="R245" s="209" t="str">
        <f>IFERROR(IF(AND($C245="",$D245="",$G245=""),"",VLOOKUP($I245,FOAPs!A$2:B$10000,2,FALSE)&amp;" &gt;"),"F")</f>
        <v/>
      </c>
      <c r="S245" s="292" t="str">
        <f>IFERROR(IF(AND($C245="",$G245=""),"",VLOOKUP($J245,FOAPs!C$2:D$10000,2,FALSE)&amp;" &gt;"),"O")</f>
        <v/>
      </c>
      <c r="T245" s="292"/>
      <c r="U245" s="209" t="str">
        <f>IFERROR(IF(AND($C245="",$G245=""),"",VLOOKUP($K245,FOAPs!E$2:F$10000,2,FALSE)&amp;" &gt;"),"A")</f>
        <v/>
      </c>
      <c r="V245" s="209" t="str">
        <f>IFERROR(IF(AND($C245="",$D245="",$G245=""),"",VLOOKUP($L245,FOAPs!G$2:H$10000,2,FALSE)),"P")</f>
        <v/>
      </c>
      <c r="W245" s="253" t="str">
        <f>IF(PAF!$B245="","",IF(PAF!$B245=EL!$Y$2,"SPE",IF(PAF!$B245=EL!$Z$2,"SPM",IF(PAF!$B245=EL!$AA$2,"SPLH",IF(PAF!$B245=EL!$K$2,"AT",IF(PAF!$B245=EL!$L$2,"WTO",IF(PAF!$B245=EL!$A$22,"ES",IF(PAF!$B245=EL!$A$4,"FWT",IF(PAF!$B245=EL!$O$2,"hon",IF(PAF!$B245=EL!$P$2,"Inv",IF(PAF!$B245=EL!$P$2,"Inv",IF(PAF!$B245=EL!$Q$2,"MT",IF(PAF!$B245=EL!R$2,"NT",IF(PAF!$B245=EL!$S$2,"OSR",IF(PAF!$B245=EL!$A$10,"PM",IF(PAF!$B245=EL!$U$2,"PW",IF(PAF!$B245=EL!$A$12,"re",IF(PAF!$B245=EL!$W$2,"OT",IF(PAF!$B245=EL!$X$2,"OTSeven","?")))))))))))))))))))</f>
        <v/>
      </c>
      <c r="X245" s="249" t="str">
        <f>IF(B245="","",B245&amp;IF($C$4=EL!$E$5,"Full Time","Part Time"))</f>
        <v/>
      </c>
      <c r="Y245" s="122" t="str">
        <f>IFERROR(VLOOKUP(X245,EL!$C$2:$D$36,2,"False"),"")</f>
        <v/>
      </c>
    </row>
    <row r="246" spans="1:25" ht="21.75" customHeight="1">
      <c r="A246" s="118" t="str">
        <f t="shared" si="5"/>
        <v/>
      </c>
      <c r="B246" s="206"/>
      <c r="C246" s="199"/>
      <c r="D246" s="147"/>
      <c r="E246" s="199"/>
      <c r="F246" s="199"/>
      <c r="G246" s="120"/>
      <c r="H246" s="140"/>
      <c r="I246" s="141"/>
      <c r="J246" s="121"/>
      <c r="K246" s="141"/>
      <c r="L246" s="141"/>
      <c r="M246" s="119">
        <f>IF(AND(G246="",C246="",H246=""),SUM($M$15:$M245),IF(G246*H246=0,"",G246*H246))</f>
        <v>0</v>
      </c>
      <c r="N246" s="319"/>
      <c r="O246" s="320"/>
      <c r="P246" s="321"/>
      <c r="Q246" s="230"/>
      <c r="R246" s="209" t="str">
        <f>IFERROR(IF(AND($C246="",$D246="",$G246=""),"",VLOOKUP($I246,FOAPs!A$2:B$10000,2,FALSE)&amp;" &gt;"),"F")</f>
        <v/>
      </c>
      <c r="S246" s="292" t="str">
        <f>IFERROR(IF(AND($C246="",$G246=""),"",VLOOKUP($J246,FOAPs!C$2:D$10000,2,FALSE)&amp;" &gt;"),"O")</f>
        <v/>
      </c>
      <c r="T246" s="292"/>
      <c r="U246" s="209" t="str">
        <f>IFERROR(IF(AND($C246="",$G246=""),"",VLOOKUP($K246,FOAPs!E$2:F$10000,2,FALSE)&amp;" &gt;"),"A")</f>
        <v/>
      </c>
      <c r="V246" s="209" t="str">
        <f>IFERROR(IF(AND($C246="",$D246="",$G246=""),"",VLOOKUP($L246,FOAPs!G$2:H$10000,2,FALSE)),"P")</f>
        <v/>
      </c>
      <c r="W246" s="253" t="str">
        <f>IF(PAF!$B246="","",IF(PAF!$B246=EL!$Y$2,"SPE",IF(PAF!$B246=EL!$Z$2,"SPM",IF(PAF!$B246=EL!$AA$2,"SPLH",IF(PAF!$B246=EL!$K$2,"AT",IF(PAF!$B246=EL!$L$2,"WTO",IF(PAF!$B246=EL!$A$22,"ES",IF(PAF!$B246=EL!$A$4,"FWT",IF(PAF!$B246=EL!$O$2,"hon",IF(PAF!$B246=EL!$P$2,"Inv",IF(PAF!$B246=EL!$P$2,"Inv",IF(PAF!$B246=EL!$Q$2,"MT",IF(PAF!$B246=EL!R$2,"NT",IF(PAF!$B246=EL!$S$2,"OSR",IF(PAF!$B246=EL!$A$10,"PM",IF(PAF!$B246=EL!$U$2,"PW",IF(PAF!$B246=EL!$A$12,"re",IF(PAF!$B246=EL!$W$2,"OT",IF(PAF!$B246=EL!$X$2,"OTSeven","?")))))))))))))))))))</f>
        <v/>
      </c>
      <c r="X246" s="249" t="str">
        <f>IF(B246="","",B246&amp;IF($C$4=EL!$E$5,"Full Time","Part Time"))</f>
        <v/>
      </c>
      <c r="Y246" s="122" t="str">
        <f>IFERROR(VLOOKUP(X246,EL!$C$2:$D$36,2,"False"),"")</f>
        <v/>
      </c>
    </row>
    <row r="247" spans="1:25" ht="21.75" customHeight="1">
      <c r="A247" s="118" t="str">
        <f t="shared" si="5"/>
        <v/>
      </c>
      <c r="B247" s="206"/>
      <c r="C247" s="199"/>
      <c r="D247" s="147"/>
      <c r="E247" s="199"/>
      <c r="F247" s="199"/>
      <c r="G247" s="120"/>
      <c r="H247" s="140"/>
      <c r="I247" s="141"/>
      <c r="J247" s="121"/>
      <c r="K247" s="141"/>
      <c r="L247" s="141"/>
      <c r="M247" s="119">
        <f>IF(AND(G247="",C247="",H247=""),SUM($M$15:$M246),IF(G247*H247=0,"",G247*H247))</f>
        <v>0</v>
      </c>
      <c r="N247" s="322"/>
      <c r="O247" s="323"/>
      <c r="P247" s="324"/>
      <c r="Q247" s="230"/>
      <c r="R247" s="209" t="str">
        <f>IFERROR(IF(AND($C247="",$D247="",$G247=""),"",VLOOKUP($I247,FOAPs!A$2:B$10000,2,FALSE)&amp;" &gt;"),"F")</f>
        <v/>
      </c>
      <c r="S247" s="292" t="str">
        <f>IFERROR(IF(AND($C247="",$G247=""),"",VLOOKUP($J247,FOAPs!C$2:D$10000,2,FALSE)&amp;" &gt;"),"O")</f>
        <v/>
      </c>
      <c r="T247" s="292"/>
      <c r="U247" s="209" t="str">
        <f>IFERROR(IF(AND($C247="",$G247=""),"",VLOOKUP($K247,FOAPs!E$2:F$10000,2,FALSE)&amp;" &gt;"),"A")</f>
        <v/>
      </c>
      <c r="V247" s="209" t="str">
        <f>IFERROR(IF(AND($C247="",$D247="",$G247=""),"",VLOOKUP($L247,FOAPs!G$2:H$10000,2,FALSE)),"P")</f>
        <v/>
      </c>
      <c r="W247" s="253" t="str">
        <f>IF(PAF!$B247="","",IF(PAF!$B247=EL!$Y$2,"SPE",IF(PAF!$B247=EL!$Z$2,"SPM",IF(PAF!$B247=EL!$AA$2,"SPLH",IF(PAF!$B247=EL!$K$2,"AT",IF(PAF!$B247=EL!$L$2,"WTO",IF(PAF!$B247=EL!$A$22,"ES",IF(PAF!$B247=EL!$A$4,"FWT",IF(PAF!$B247=EL!$O$2,"hon",IF(PAF!$B247=EL!$P$2,"Inv",IF(PAF!$B247=EL!$P$2,"Inv",IF(PAF!$B247=EL!$Q$2,"MT",IF(PAF!$B247=EL!R$2,"NT",IF(PAF!$B247=EL!$S$2,"OSR",IF(PAF!$B247=EL!$A$10,"PM",IF(PAF!$B247=EL!$U$2,"PW",IF(PAF!$B247=EL!$A$12,"re",IF(PAF!$B247=EL!$W$2,"OT",IF(PAF!$B247=EL!$X$2,"OTSeven","?")))))))))))))))))))</f>
        <v/>
      </c>
      <c r="X247" s="249" t="str">
        <f>IF(B247="","",B247&amp;IF($C$4=EL!$E$5,"Full Time","Part Time"))</f>
        <v/>
      </c>
      <c r="Y247" s="122" t="str">
        <f>IFERROR(VLOOKUP(X247,EL!$C$2:$D$36,2,"False"),"")</f>
        <v/>
      </c>
    </row>
    <row r="248" spans="1:25" ht="21.75" customHeight="1">
      <c r="A248" s="118" t="str">
        <f t="shared" si="5"/>
        <v/>
      </c>
      <c r="B248" s="206"/>
      <c r="C248" s="199"/>
      <c r="D248" s="147"/>
      <c r="E248" s="199"/>
      <c r="F248" s="199"/>
      <c r="G248" s="120"/>
      <c r="H248" s="140"/>
      <c r="I248" s="141"/>
      <c r="J248" s="121"/>
      <c r="K248" s="141"/>
      <c r="L248" s="141"/>
      <c r="M248" s="119">
        <f>IF(AND(G248="",C248="",H248=""),SUM($M$15:$M247),IF(G248*H248=0,"",G248*H248))</f>
        <v>0</v>
      </c>
      <c r="N248" s="319"/>
      <c r="O248" s="320"/>
      <c r="P248" s="321"/>
      <c r="Q248" s="230"/>
      <c r="R248" s="209" t="str">
        <f>IFERROR(IF(AND($C248="",$D248="",$G248=""),"",VLOOKUP($I248,FOAPs!A$2:B$10000,2,FALSE)&amp;" &gt;"),"F")</f>
        <v/>
      </c>
      <c r="S248" s="292" t="str">
        <f>IFERROR(IF(AND($C248="",$G248=""),"",VLOOKUP($J248,FOAPs!C$2:D$10000,2,FALSE)&amp;" &gt;"),"O")</f>
        <v/>
      </c>
      <c r="T248" s="292"/>
      <c r="U248" s="209" t="str">
        <f>IFERROR(IF(AND($C248="",$G248=""),"",VLOOKUP($K248,FOAPs!E$2:F$10000,2,FALSE)&amp;" &gt;"),"A")</f>
        <v/>
      </c>
      <c r="V248" s="209" t="str">
        <f>IFERROR(IF(AND($C248="",$D248="",$G248=""),"",VLOOKUP($L248,FOAPs!G$2:H$10000,2,FALSE)),"P")</f>
        <v/>
      </c>
      <c r="W248" s="253" t="str">
        <f>IF(PAF!$B248="","",IF(PAF!$B248=EL!$Y$2,"SPE",IF(PAF!$B248=EL!$Z$2,"SPM",IF(PAF!$B248=EL!$AA$2,"SPLH",IF(PAF!$B248=EL!$K$2,"AT",IF(PAF!$B248=EL!$L$2,"WTO",IF(PAF!$B248=EL!$A$22,"ES",IF(PAF!$B248=EL!$A$4,"FWT",IF(PAF!$B248=EL!$O$2,"hon",IF(PAF!$B248=EL!$P$2,"Inv",IF(PAF!$B248=EL!$P$2,"Inv",IF(PAF!$B248=EL!$Q$2,"MT",IF(PAF!$B248=EL!R$2,"NT",IF(PAF!$B248=EL!$S$2,"OSR",IF(PAF!$B248=EL!$A$10,"PM",IF(PAF!$B248=EL!$U$2,"PW",IF(PAF!$B248=EL!$A$12,"re",IF(PAF!$B248=EL!$W$2,"OT",IF(PAF!$B248=EL!$X$2,"OTSeven","?")))))))))))))))))))</f>
        <v/>
      </c>
      <c r="X248" s="249" t="str">
        <f>IF(B248="","",B248&amp;IF($C$4=EL!$E$5,"Full Time","Part Time"))</f>
        <v/>
      </c>
      <c r="Y248" s="122" t="str">
        <f>IFERROR(VLOOKUP(X248,EL!$C$2:$D$36,2,"False"),"")</f>
        <v/>
      </c>
    </row>
    <row r="249" spans="1:25" ht="21.75" customHeight="1">
      <c r="A249" s="118" t="str">
        <f t="shared" si="5"/>
        <v/>
      </c>
      <c r="B249" s="206"/>
      <c r="C249" s="199"/>
      <c r="D249" s="147"/>
      <c r="E249" s="199"/>
      <c r="F249" s="199"/>
      <c r="G249" s="120"/>
      <c r="H249" s="140"/>
      <c r="I249" s="141"/>
      <c r="J249" s="121"/>
      <c r="K249" s="141"/>
      <c r="L249" s="141"/>
      <c r="M249" s="119">
        <f>IF(AND(G249="",C249="",H249=""),SUM($M$15:$M248),IF(G249*H249=0,"",G249*H249))</f>
        <v>0</v>
      </c>
      <c r="N249" s="322"/>
      <c r="O249" s="323"/>
      <c r="P249" s="324"/>
      <c r="Q249" s="230"/>
      <c r="R249" s="209" t="str">
        <f>IFERROR(IF(AND($C249="",$D249="",$G249=""),"",VLOOKUP($I249,FOAPs!A$2:B$10000,2,FALSE)&amp;" &gt;"),"F")</f>
        <v/>
      </c>
      <c r="S249" s="292" t="str">
        <f>IFERROR(IF(AND($C249="",$G249=""),"",VLOOKUP($J249,FOAPs!C$2:D$10000,2,FALSE)&amp;" &gt;"),"O")</f>
        <v/>
      </c>
      <c r="T249" s="292"/>
      <c r="U249" s="209" t="str">
        <f>IFERROR(IF(AND($C249="",$G249=""),"",VLOOKUP($K249,FOAPs!E$2:F$10000,2,FALSE)&amp;" &gt;"),"A")</f>
        <v/>
      </c>
      <c r="V249" s="209" t="str">
        <f>IFERROR(IF(AND($C249="",$D249="",$G249=""),"",VLOOKUP($L249,FOAPs!G$2:H$10000,2,FALSE)),"P")</f>
        <v/>
      </c>
      <c r="W249" s="253" t="str">
        <f>IF(PAF!$B249="","",IF(PAF!$B249=EL!$Y$2,"SPE",IF(PAF!$B249=EL!$Z$2,"SPM",IF(PAF!$B249=EL!$AA$2,"SPLH",IF(PAF!$B249=EL!$K$2,"AT",IF(PAF!$B249=EL!$L$2,"WTO",IF(PAF!$B249=EL!$A$22,"ES",IF(PAF!$B249=EL!$A$4,"FWT",IF(PAF!$B249=EL!$O$2,"hon",IF(PAF!$B249=EL!$P$2,"Inv",IF(PAF!$B249=EL!$P$2,"Inv",IF(PAF!$B249=EL!$Q$2,"MT",IF(PAF!$B249=EL!R$2,"NT",IF(PAF!$B249=EL!$S$2,"OSR",IF(PAF!$B249=EL!$A$10,"PM",IF(PAF!$B249=EL!$U$2,"PW",IF(PAF!$B249=EL!$A$12,"re",IF(PAF!$B249=EL!$W$2,"OT",IF(PAF!$B249=EL!$X$2,"OTSeven","?")))))))))))))))))))</f>
        <v/>
      </c>
      <c r="X249" s="249" t="str">
        <f>IF(B249="","",B249&amp;IF($C$4=EL!$E$5,"Full Time","Part Time"))</f>
        <v/>
      </c>
      <c r="Y249" s="122" t="str">
        <f>IFERROR(VLOOKUP(X249,EL!$C$2:$D$36,2,"False"),"")</f>
        <v/>
      </c>
    </row>
    <row r="250" spans="1:25" ht="21.75" customHeight="1">
      <c r="A250" s="118" t="str">
        <f t="shared" si="5"/>
        <v/>
      </c>
      <c r="B250" s="206"/>
      <c r="C250" s="199"/>
      <c r="D250" s="147"/>
      <c r="E250" s="199"/>
      <c r="F250" s="199"/>
      <c r="G250" s="120"/>
      <c r="H250" s="140"/>
      <c r="I250" s="141"/>
      <c r="J250" s="121"/>
      <c r="K250" s="141"/>
      <c r="L250" s="141"/>
      <c r="M250" s="119">
        <f>IF(AND(G250="",C250="",H250=""),SUM($M$15:$M249),IF(G250*H250=0,"",G250*H250))</f>
        <v>0</v>
      </c>
      <c r="N250" s="319"/>
      <c r="O250" s="320"/>
      <c r="P250" s="321"/>
      <c r="Q250" s="230"/>
      <c r="R250" s="209" t="str">
        <f>IFERROR(IF(AND($C250="",$D250="",$G250=""),"",VLOOKUP($I250,FOAPs!A$2:B$10000,2,FALSE)&amp;" &gt;"),"F")</f>
        <v/>
      </c>
      <c r="S250" s="292" t="str">
        <f>IFERROR(IF(AND($C250="",$G250=""),"",VLOOKUP($J250,FOAPs!C$2:D$10000,2,FALSE)&amp;" &gt;"),"O")</f>
        <v/>
      </c>
      <c r="T250" s="292"/>
      <c r="U250" s="209" t="str">
        <f>IFERROR(IF(AND($C250="",$G250=""),"",VLOOKUP($K250,FOAPs!E$2:F$10000,2,FALSE)&amp;" &gt;"),"A")</f>
        <v/>
      </c>
      <c r="V250" s="209" t="str">
        <f>IFERROR(IF(AND($C250="",$D250="",$G250=""),"",VLOOKUP($L250,FOAPs!G$2:H$10000,2,FALSE)),"P")</f>
        <v/>
      </c>
      <c r="W250" s="253" t="str">
        <f>IF(PAF!$B250="","",IF(PAF!$B250=EL!$Y$2,"SPE",IF(PAF!$B250=EL!$Z$2,"SPM",IF(PAF!$B250=EL!$AA$2,"SPLH",IF(PAF!$B250=EL!$K$2,"AT",IF(PAF!$B250=EL!$L$2,"WTO",IF(PAF!$B250=EL!$A$22,"ES",IF(PAF!$B250=EL!$A$4,"FWT",IF(PAF!$B250=EL!$O$2,"hon",IF(PAF!$B250=EL!$P$2,"Inv",IF(PAF!$B250=EL!$P$2,"Inv",IF(PAF!$B250=EL!$Q$2,"MT",IF(PAF!$B250=EL!R$2,"NT",IF(PAF!$B250=EL!$S$2,"OSR",IF(PAF!$B250=EL!$A$10,"PM",IF(PAF!$B250=EL!$U$2,"PW",IF(PAF!$B250=EL!$A$12,"re",IF(PAF!$B250=EL!$W$2,"OT",IF(PAF!$B250=EL!$X$2,"OTSeven","?")))))))))))))))))))</f>
        <v/>
      </c>
      <c r="X250" s="249" t="str">
        <f>IF(B250="","",B250&amp;IF($C$4=EL!$E$5,"Full Time","Part Time"))</f>
        <v/>
      </c>
      <c r="Y250" s="122" t="str">
        <f>IFERROR(VLOOKUP(X250,EL!$C$2:$D$36,2,"False"),"")</f>
        <v/>
      </c>
    </row>
    <row r="251" spans="1:25" ht="21.75" customHeight="1">
      <c r="A251" s="118" t="str">
        <f t="shared" si="5"/>
        <v/>
      </c>
      <c r="B251" s="206"/>
      <c r="C251" s="199"/>
      <c r="D251" s="147"/>
      <c r="E251" s="199"/>
      <c r="F251" s="199"/>
      <c r="G251" s="120"/>
      <c r="H251" s="140"/>
      <c r="I251" s="141"/>
      <c r="J251" s="121"/>
      <c r="K251" s="141"/>
      <c r="L251" s="141"/>
      <c r="M251" s="119">
        <f>IF(AND(G251="",C251="",H251=""),SUM($M$15:$M250),IF(G251*H251=0,"",G251*H251))</f>
        <v>0</v>
      </c>
      <c r="N251" s="322"/>
      <c r="O251" s="323"/>
      <c r="P251" s="324"/>
      <c r="Q251" s="230"/>
      <c r="R251" s="209" t="str">
        <f>IFERROR(IF(AND($C251="",$D251="",$G251=""),"",VLOOKUP($I251,FOAPs!A$2:B$10000,2,FALSE)&amp;" &gt;"),"F")</f>
        <v/>
      </c>
      <c r="S251" s="292" t="str">
        <f>IFERROR(IF(AND($C251="",$G251=""),"",VLOOKUP($J251,FOAPs!C$2:D$10000,2,FALSE)&amp;" &gt;"),"O")</f>
        <v/>
      </c>
      <c r="T251" s="292"/>
      <c r="U251" s="209" t="str">
        <f>IFERROR(IF(AND($C251="",$G251=""),"",VLOOKUP($K251,FOAPs!E$2:F$10000,2,FALSE)&amp;" &gt;"),"A")</f>
        <v/>
      </c>
      <c r="V251" s="209" t="str">
        <f>IFERROR(IF(AND($C251="",$D251="",$G251=""),"",VLOOKUP($L251,FOAPs!G$2:H$10000,2,FALSE)),"P")</f>
        <v/>
      </c>
      <c r="W251" s="253" t="str">
        <f>IF(PAF!$B251="","",IF(PAF!$B251=EL!$Y$2,"SPE",IF(PAF!$B251=EL!$Z$2,"SPM",IF(PAF!$B251=EL!$AA$2,"SPLH",IF(PAF!$B251=EL!$K$2,"AT",IF(PAF!$B251=EL!$L$2,"WTO",IF(PAF!$B251=EL!$A$22,"ES",IF(PAF!$B251=EL!$A$4,"FWT",IF(PAF!$B251=EL!$O$2,"hon",IF(PAF!$B251=EL!$P$2,"Inv",IF(PAF!$B251=EL!$P$2,"Inv",IF(PAF!$B251=EL!$Q$2,"MT",IF(PAF!$B251=EL!R$2,"NT",IF(PAF!$B251=EL!$S$2,"OSR",IF(PAF!$B251=EL!$A$10,"PM",IF(PAF!$B251=EL!$U$2,"PW",IF(PAF!$B251=EL!$A$12,"re",IF(PAF!$B251=EL!$W$2,"OT",IF(PAF!$B251=EL!$X$2,"OTSeven","?")))))))))))))))))))</f>
        <v/>
      </c>
      <c r="X251" s="249" t="str">
        <f>IF(B251="","",B251&amp;IF($C$4=EL!$E$5,"Full Time","Part Time"))</f>
        <v/>
      </c>
      <c r="Y251" s="122" t="str">
        <f>IFERROR(VLOOKUP(X251,EL!$C$2:$D$36,2,"False"),"")</f>
        <v/>
      </c>
    </row>
    <row r="252" spans="1:25" ht="21.75" customHeight="1">
      <c r="A252" s="118" t="str">
        <f t="shared" si="5"/>
        <v/>
      </c>
      <c r="B252" s="206"/>
      <c r="C252" s="199"/>
      <c r="D252" s="147"/>
      <c r="E252" s="199"/>
      <c r="F252" s="199"/>
      <c r="G252" s="120"/>
      <c r="H252" s="140"/>
      <c r="I252" s="141"/>
      <c r="J252" s="121"/>
      <c r="K252" s="141"/>
      <c r="L252" s="141"/>
      <c r="M252" s="119">
        <f>IF(AND(G252="",C252="",H252=""),SUM($M$15:$M251),IF(G252*H252=0,"",G252*H252))</f>
        <v>0</v>
      </c>
      <c r="N252" s="319"/>
      <c r="O252" s="320"/>
      <c r="P252" s="321"/>
      <c r="Q252" s="230"/>
      <c r="R252" s="209" t="str">
        <f>IFERROR(IF(AND($C252="",$D252="",$G252=""),"",VLOOKUP($I252,FOAPs!A$2:B$10000,2,FALSE)&amp;" &gt;"),"F")</f>
        <v/>
      </c>
      <c r="S252" s="292" t="str">
        <f>IFERROR(IF(AND($C252="",$G252=""),"",VLOOKUP($J252,FOAPs!C$2:D$10000,2,FALSE)&amp;" &gt;"),"O")</f>
        <v/>
      </c>
      <c r="T252" s="292"/>
      <c r="U252" s="209" t="str">
        <f>IFERROR(IF(AND($C252="",$G252=""),"",VLOOKUP($K252,FOAPs!E$2:F$10000,2,FALSE)&amp;" &gt;"),"A")</f>
        <v/>
      </c>
      <c r="V252" s="209" t="str">
        <f>IFERROR(IF(AND($C252="",$D252="",$G252=""),"",VLOOKUP($L252,FOAPs!G$2:H$10000,2,FALSE)),"P")</f>
        <v/>
      </c>
      <c r="W252" s="253" t="str">
        <f>IF(PAF!$B252="","",IF(PAF!$B252=EL!$Y$2,"SPE",IF(PAF!$B252=EL!$Z$2,"SPM",IF(PAF!$B252=EL!$AA$2,"SPLH",IF(PAF!$B252=EL!$K$2,"AT",IF(PAF!$B252=EL!$L$2,"WTO",IF(PAF!$B252=EL!$A$22,"ES",IF(PAF!$B252=EL!$A$4,"FWT",IF(PAF!$B252=EL!$O$2,"hon",IF(PAF!$B252=EL!$P$2,"Inv",IF(PAF!$B252=EL!$P$2,"Inv",IF(PAF!$B252=EL!$Q$2,"MT",IF(PAF!$B252=EL!R$2,"NT",IF(PAF!$B252=EL!$S$2,"OSR",IF(PAF!$B252=EL!$A$10,"PM",IF(PAF!$B252=EL!$U$2,"PW",IF(PAF!$B252=EL!$A$12,"re",IF(PAF!$B252=EL!$W$2,"OT",IF(PAF!$B252=EL!$X$2,"OTSeven","?")))))))))))))))))))</f>
        <v/>
      </c>
      <c r="X252" s="249" t="str">
        <f>IF(B252="","",B252&amp;IF($C$4=EL!$E$5,"Full Time","Part Time"))</f>
        <v/>
      </c>
      <c r="Y252" s="122" t="str">
        <f>IFERROR(VLOOKUP(X252,EL!$C$2:$D$36,2,"False"),"")</f>
        <v/>
      </c>
    </row>
    <row r="253" spans="1:25" ht="21.75" customHeight="1">
      <c r="A253" s="118" t="str">
        <f t="shared" si="5"/>
        <v/>
      </c>
      <c r="B253" s="206"/>
      <c r="C253" s="199"/>
      <c r="D253" s="147"/>
      <c r="E253" s="199"/>
      <c r="F253" s="199"/>
      <c r="G253" s="120"/>
      <c r="H253" s="140"/>
      <c r="I253" s="141"/>
      <c r="J253" s="121"/>
      <c r="K253" s="141"/>
      <c r="L253" s="141"/>
      <c r="M253" s="119">
        <f>IF(AND(G253="",C253="",H253=""),SUM($M$15:$M252),IF(G253*H253=0,"",G253*H253))</f>
        <v>0</v>
      </c>
      <c r="N253" s="322"/>
      <c r="O253" s="323"/>
      <c r="P253" s="324"/>
      <c r="Q253" s="230"/>
      <c r="R253" s="209" t="str">
        <f>IFERROR(IF(AND($C253="",$D253="",$G253=""),"",VLOOKUP($I253,FOAPs!A$2:B$10000,2,FALSE)&amp;" &gt;"),"F")</f>
        <v/>
      </c>
      <c r="S253" s="292" t="str">
        <f>IFERROR(IF(AND($C253="",$G253=""),"",VLOOKUP($J253,FOAPs!C$2:D$10000,2,FALSE)&amp;" &gt;"),"O")</f>
        <v/>
      </c>
      <c r="T253" s="292"/>
      <c r="U253" s="209" t="str">
        <f>IFERROR(IF(AND($C253="",$G253=""),"",VLOOKUP($K253,FOAPs!E$2:F$10000,2,FALSE)&amp;" &gt;"),"A")</f>
        <v/>
      </c>
      <c r="V253" s="209" t="str">
        <f>IFERROR(IF(AND($C253="",$D253="",$G253=""),"",VLOOKUP($L253,FOAPs!G$2:H$10000,2,FALSE)),"P")</f>
        <v/>
      </c>
      <c r="W253" s="253" t="str">
        <f>IF(PAF!$B253="","",IF(PAF!$B253=EL!$Y$2,"SPE",IF(PAF!$B253=EL!$Z$2,"SPM",IF(PAF!$B253=EL!$AA$2,"SPLH",IF(PAF!$B253=EL!$K$2,"AT",IF(PAF!$B253=EL!$L$2,"WTO",IF(PAF!$B253=EL!$A$22,"ES",IF(PAF!$B253=EL!$A$4,"FWT",IF(PAF!$B253=EL!$O$2,"hon",IF(PAF!$B253=EL!$P$2,"Inv",IF(PAF!$B253=EL!$P$2,"Inv",IF(PAF!$B253=EL!$Q$2,"MT",IF(PAF!$B253=EL!R$2,"NT",IF(PAF!$B253=EL!$S$2,"OSR",IF(PAF!$B253=EL!$A$10,"PM",IF(PAF!$B253=EL!$U$2,"PW",IF(PAF!$B253=EL!$A$12,"re",IF(PAF!$B253=EL!$W$2,"OT",IF(PAF!$B253=EL!$X$2,"OTSeven","?")))))))))))))))))))</f>
        <v/>
      </c>
      <c r="X253" s="249" t="str">
        <f>IF(B253="","",B253&amp;IF($C$4=EL!$E$5,"Full Time","Part Time"))</f>
        <v/>
      </c>
      <c r="Y253" s="122" t="str">
        <f>IFERROR(VLOOKUP(X253,EL!$C$2:$D$36,2,"False"),"")</f>
        <v/>
      </c>
    </row>
    <row r="254" spans="1:25" ht="21.75" customHeight="1">
      <c r="A254" s="118" t="str">
        <f t="shared" si="5"/>
        <v/>
      </c>
      <c r="B254" s="206"/>
      <c r="C254" s="199"/>
      <c r="D254" s="147"/>
      <c r="E254" s="199"/>
      <c r="F254" s="199"/>
      <c r="G254" s="120"/>
      <c r="H254" s="140"/>
      <c r="I254" s="141"/>
      <c r="J254" s="121"/>
      <c r="K254" s="141"/>
      <c r="L254" s="141"/>
      <c r="M254" s="119">
        <f>IF(AND(G254="",C254="",H254=""),SUM($M$15:$M253),IF(G254*H254=0,"",G254*H254))</f>
        <v>0</v>
      </c>
      <c r="N254" s="319"/>
      <c r="O254" s="320"/>
      <c r="P254" s="321"/>
      <c r="Q254" s="230"/>
      <c r="R254" s="209" t="str">
        <f>IFERROR(IF(AND($C254="",$D254="",$G254=""),"",VLOOKUP($I254,FOAPs!A$2:B$10000,2,FALSE)&amp;" &gt;"),"F")</f>
        <v/>
      </c>
      <c r="S254" s="292" t="str">
        <f>IFERROR(IF(AND($C254="",$G254=""),"",VLOOKUP($J254,FOAPs!C$2:D$10000,2,FALSE)&amp;" &gt;"),"O")</f>
        <v/>
      </c>
      <c r="T254" s="292"/>
      <c r="U254" s="209" t="str">
        <f>IFERROR(IF(AND($C254="",$G254=""),"",VLOOKUP($K254,FOAPs!E$2:F$10000,2,FALSE)&amp;" &gt;"),"A")</f>
        <v/>
      </c>
      <c r="V254" s="209" t="str">
        <f>IFERROR(IF(AND($C254="",$D254="",$G254=""),"",VLOOKUP($L254,FOAPs!G$2:H$10000,2,FALSE)),"P")</f>
        <v/>
      </c>
      <c r="W254" s="253" t="str">
        <f>IF(PAF!$B254="","",IF(PAF!$B254=EL!$Y$2,"SPE",IF(PAF!$B254=EL!$Z$2,"SPM",IF(PAF!$B254=EL!$AA$2,"SPLH",IF(PAF!$B254=EL!$K$2,"AT",IF(PAF!$B254=EL!$L$2,"WTO",IF(PAF!$B254=EL!$A$22,"ES",IF(PAF!$B254=EL!$A$4,"FWT",IF(PAF!$B254=EL!$O$2,"hon",IF(PAF!$B254=EL!$P$2,"Inv",IF(PAF!$B254=EL!$P$2,"Inv",IF(PAF!$B254=EL!$Q$2,"MT",IF(PAF!$B254=EL!R$2,"NT",IF(PAF!$B254=EL!$S$2,"OSR",IF(PAF!$B254=EL!$A$10,"PM",IF(PAF!$B254=EL!$U$2,"PW",IF(PAF!$B254=EL!$A$12,"re",IF(PAF!$B254=EL!$W$2,"OT",IF(PAF!$B254=EL!$X$2,"OTSeven","?")))))))))))))))))))</f>
        <v/>
      </c>
      <c r="X254" s="249" t="str">
        <f>IF(B254="","",B254&amp;IF($C$4=EL!$E$5,"Full Time","Part Time"))</f>
        <v/>
      </c>
      <c r="Y254" s="122" t="str">
        <f>IFERROR(VLOOKUP(X254,EL!$C$2:$D$36,2,"False"),"")</f>
        <v/>
      </c>
    </row>
    <row r="255" spans="1:25" ht="21.75" customHeight="1">
      <c r="A255" s="118" t="str">
        <f t="shared" si="5"/>
        <v/>
      </c>
      <c r="B255" s="206"/>
      <c r="C255" s="199"/>
      <c r="D255" s="147"/>
      <c r="E255" s="199"/>
      <c r="F255" s="199"/>
      <c r="G255" s="120"/>
      <c r="H255" s="140"/>
      <c r="I255" s="141"/>
      <c r="J255" s="121"/>
      <c r="K255" s="141"/>
      <c r="L255" s="141"/>
      <c r="M255" s="119">
        <f>IF(AND(G255="",C255="",H255=""),SUM($M$15:$M254),IF(G255*H255=0,"",G255*H255))</f>
        <v>0</v>
      </c>
      <c r="N255" s="322"/>
      <c r="O255" s="323"/>
      <c r="P255" s="324"/>
      <c r="Q255" s="230"/>
      <c r="R255" s="209" t="str">
        <f>IFERROR(IF(AND($C255="",$D255="",$G255=""),"",VLOOKUP($I255,FOAPs!A$2:B$10000,2,FALSE)&amp;" &gt;"),"F")</f>
        <v/>
      </c>
      <c r="S255" s="292" t="str">
        <f>IFERROR(IF(AND($C255="",$G255=""),"",VLOOKUP($J255,FOAPs!C$2:D$10000,2,FALSE)&amp;" &gt;"),"O")</f>
        <v/>
      </c>
      <c r="T255" s="292"/>
      <c r="U255" s="209" t="str">
        <f>IFERROR(IF(AND($C255="",$G255=""),"",VLOOKUP($K255,FOAPs!E$2:F$10000,2,FALSE)&amp;" &gt;"),"A")</f>
        <v/>
      </c>
      <c r="V255" s="209" t="str">
        <f>IFERROR(IF(AND($C255="",$D255="",$G255=""),"",VLOOKUP($L255,FOAPs!G$2:H$10000,2,FALSE)),"P")</f>
        <v/>
      </c>
      <c r="W255" s="253" t="str">
        <f>IF(PAF!$B255="","",IF(PAF!$B255=EL!$Y$2,"SPE",IF(PAF!$B255=EL!$Z$2,"SPM",IF(PAF!$B255=EL!$AA$2,"SPLH",IF(PAF!$B255=EL!$K$2,"AT",IF(PAF!$B255=EL!$L$2,"WTO",IF(PAF!$B255=EL!$A$22,"ES",IF(PAF!$B255=EL!$A$4,"FWT",IF(PAF!$B255=EL!$O$2,"hon",IF(PAF!$B255=EL!$P$2,"Inv",IF(PAF!$B255=EL!$P$2,"Inv",IF(PAF!$B255=EL!$Q$2,"MT",IF(PAF!$B255=EL!R$2,"NT",IF(PAF!$B255=EL!$S$2,"OSR",IF(PAF!$B255=EL!$A$10,"PM",IF(PAF!$B255=EL!$U$2,"PW",IF(PAF!$B255=EL!$A$12,"re",IF(PAF!$B255=EL!$W$2,"OT",IF(PAF!$B255=EL!$X$2,"OTSeven","?")))))))))))))))))))</f>
        <v/>
      </c>
      <c r="X255" s="249" t="str">
        <f>IF(B255="","",B255&amp;IF($C$4=EL!$E$5,"Full Time","Part Time"))</f>
        <v/>
      </c>
      <c r="Y255" s="122" t="str">
        <f>IFERROR(VLOOKUP(X255,EL!$C$2:$D$36,2,"False"),"")</f>
        <v/>
      </c>
    </row>
    <row r="256" spans="1:25" ht="21.75" customHeight="1">
      <c r="A256" s="118" t="str">
        <f t="shared" si="5"/>
        <v/>
      </c>
      <c r="B256" s="206"/>
      <c r="C256" s="199"/>
      <c r="D256" s="147"/>
      <c r="E256" s="199"/>
      <c r="F256" s="199"/>
      <c r="G256" s="120"/>
      <c r="H256" s="140"/>
      <c r="I256" s="141"/>
      <c r="J256" s="121"/>
      <c r="K256" s="141"/>
      <c r="L256" s="141"/>
      <c r="M256" s="119">
        <f>IF(AND(G256="",C256="",H256=""),SUM($M$15:$M255),IF(G256*H256=0,"",G256*H256))</f>
        <v>0</v>
      </c>
      <c r="N256" s="319"/>
      <c r="O256" s="320"/>
      <c r="P256" s="321"/>
      <c r="Q256" s="230"/>
      <c r="R256" s="209" t="str">
        <f>IFERROR(IF(AND($C256="",$D256="",$G256=""),"",VLOOKUP($I256,FOAPs!A$2:B$10000,2,FALSE)&amp;" &gt;"),"F")</f>
        <v/>
      </c>
      <c r="S256" s="292" t="str">
        <f>IFERROR(IF(AND($C256="",$G256=""),"",VLOOKUP($J256,FOAPs!C$2:D$10000,2,FALSE)&amp;" &gt;"),"O")</f>
        <v/>
      </c>
      <c r="T256" s="292"/>
      <c r="U256" s="209" t="str">
        <f>IFERROR(IF(AND($C256="",$G256=""),"",VLOOKUP($K256,FOAPs!E$2:F$10000,2,FALSE)&amp;" &gt;"),"A")</f>
        <v/>
      </c>
      <c r="V256" s="209" t="str">
        <f>IFERROR(IF(AND($C256="",$D256="",$G256=""),"",VLOOKUP($L256,FOAPs!G$2:H$10000,2,FALSE)),"P")</f>
        <v/>
      </c>
      <c r="W256" s="253" t="str">
        <f>IF(PAF!$B256="","",IF(PAF!$B256=EL!$Y$2,"SPE",IF(PAF!$B256=EL!$Z$2,"SPM",IF(PAF!$B256=EL!$AA$2,"SPLH",IF(PAF!$B256=EL!$K$2,"AT",IF(PAF!$B256=EL!$L$2,"WTO",IF(PAF!$B256=EL!$A$22,"ES",IF(PAF!$B256=EL!$A$4,"FWT",IF(PAF!$B256=EL!$O$2,"hon",IF(PAF!$B256=EL!$P$2,"Inv",IF(PAF!$B256=EL!$P$2,"Inv",IF(PAF!$B256=EL!$Q$2,"MT",IF(PAF!$B256=EL!R$2,"NT",IF(PAF!$B256=EL!$S$2,"OSR",IF(PAF!$B256=EL!$A$10,"PM",IF(PAF!$B256=EL!$U$2,"PW",IF(PAF!$B256=EL!$A$12,"re",IF(PAF!$B256=EL!$W$2,"OT",IF(PAF!$B256=EL!$X$2,"OTSeven","?")))))))))))))))))))</f>
        <v/>
      </c>
      <c r="X256" s="249" t="str">
        <f>IF(B256="","",B256&amp;IF($C$4=EL!$E$5,"Full Time","Part Time"))</f>
        <v/>
      </c>
      <c r="Y256" s="122" t="str">
        <f>IFERROR(VLOOKUP(X256,EL!$C$2:$D$36,2,"False"),"")</f>
        <v/>
      </c>
    </row>
    <row r="257" spans="1:25" ht="21.75" customHeight="1">
      <c r="A257" s="118" t="str">
        <f t="shared" si="5"/>
        <v/>
      </c>
      <c r="B257" s="206"/>
      <c r="C257" s="199"/>
      <c r="D257" s="147"/>
      <c r="E257" s="199"/>
      <c r="F257" s="199"/>
      <c r="G257" s="120"/>
      <c r="H257" s="140"/>
      <c r="I257" s="141"/>
      <c r="J257" s="121"/>
      <c r="K257" s="141"/>
      <c r="L257" s="141"/>
      <c r="M257" s="119">
        <f>IF(AND(G257="",C257="",H257=""),SUM($M$15:$M256),IF(G257*H257=0,"",G257*H257))</f>
        <v>0</v>
      </c>
      <c r="N257" s="322"/>
      <c r="O257" s="323"/>
      <c r="P257" s="324"/>
      <c r="Q257" s="230"/>
      <c r="R257" s="209" t="str">
        <f>IFERROR(IF(AND($C257="",$D257="",$G257=""),"",VLOOKUP($I257,FOAPs!A$2:B$10000,2,FALSE)&amp;" &gt;"),"F")</f>
        <v/>
      </c>
      <c r="S257" s="292" t="str">
        <f>IFERROR(IF(AND($C257="",$G257=""),"",VLOOKUP($J257,FOAPs!C$2:D$10000,2,FALSE)&amp;" &gt;"),"O")</f>
        <v/>
      </c>
      <c r="T257" s="292"/>
      <c r="U257" s="209" t="str">
        <f>IFERROR(IF(AND($C257="",$G257=""),"",VLOOKUP($K257,FOAPs!E$2:F$10000,2,FALSE)&amp;" &gt;"),"A")</f>
        <v/>
      </c>
      <c r="V257" s="209" t="str">
        <f>IFERROR(IF(AND($C257="",$D257="",$G257=""),"",VLOOKUP($L257,FOAPs!G$2:H$10000,2,FALSE)),"P")</f>
        <v/>
      </c>
      <c r="W257" s="253" t="str">
        <f>IF(PAF!$B257="","",IF(PAF!$B257=EL!$Y$2,"SPE",IF(PAF!$B257=EL!$Z$2,"SPM",IF(PAF!$B257=EL!$AA$2,"SPLH",IF(PAF!$B257=EL!$K$2,"AT",IF(PAF!$B257=EL!$L$2,"WTO",IF(PAF!$B257=EL!$A$22,"ES",IF(PAF!$B257=EL!$A$4,"FWT",IF(PAF!$B257=EL!$O$2,"hon",IF(PAF!$B257=EL!$P$2,"Inv",IF(PAF!$B257=EL!$P$2,"Inv",IF(PAF!$B257=EL!$Q$2,"MT",IF(PAF!$B257=EL!R$2,"NT",IF(PAF!$B257=EL!$S$2,"OSR",IF(PAF!$B257=EL!$A$10,"PM",IF(PAF!$B257=EL!$U$2,"PW",IF(PAF!$B257=EL!$A$12,"re",IF(PAF!$B257=EL!$W$2,"OT",IF(PAF!$B257=EL!$X$2,"OTSeven","?")))))))))))))))))))</f>
        <v/>
      </c>
      <c r="X257" s="249" t="str">
        <f>IF(B257="","",B257&amp;IF($C$4=EL!$E$5,"Full Time","Part Time"))</f>
        <v/>
      </c>
      <c r="Y257" s="122" t="str">
        <f>IFERROR(VLOOKUP(X257,EL!$C$2:$D$36,2,"False"),"")</f>
        <v/>
      </c>
    </row>
    <row r="258" spans="1:25" ht="21.75" customHeight="1">
      <c r="A258" s="118" t="str">
        <f t="shared" si="5"/>
        <v/>
      </c>
      <c r="B258" s="206"/>
      <c r="C258" s="199"/>
      <c r="D258" s="147"/>
      <c r="E258" s="199"/>
      <c r="F258" s="199"/>
      <c r="G258" s="120"/>
      <c r="H258" s="140"/>
      <c r="I258" s="141"/>
      <c r="J258" s="121"/>
      <c r="K258" s="141"/>
      <c r="L258" s="141"/>
      <c r="M258" s="119">
        <f>IF(AND(G258="",C258="",H258=""),SUM($M$15:$M257),IF(G258*H258=0,"",G258*H258))</f>
        <v>0</v>
      </c>
      <c r="N258" s="319"/>
      <c r="O258" s="320"/>
      <c r="P258" s="321"/>
      <c r="Q258" s="230"/>
      <c r="R258" s="209" t="str">
        <f>IFERROR(IF(AND($C258="",$D258="",$G258=""),"",VLOOKUP($I258,FOAPs!A$2:B$10000,2,FALSE)&amp;" &gt;"),"F")</f>
        <v/>
      </c>
      <c r="S258" s="292" t="str">
        <f>IFERROR(IF(AND($C258="",$G258=""),"",VLOOKUP($J258,FOAPs!C$2:D$10000,2,FALSE)&amp;" &gt;"),"O")</f>
        <v/>
      </c>
      <c r="T258" s="292"/>
      <c r="U258" s="209" t="str">
        <f>IFERROR(IF(AND($C258="",$G258=""),"",VLOOKUP($K258,FOAPs!E$2:F$10000,2,FALSE)&amp;" &gt;"),"A")</f>
        <v/>
      </c>
      <c r="V258" s="209" t="str">
        <f>IFERROR(IF(AND($C258="",$D258="",$G258=""),"",VLOOKUP($L258,FOAPs!G$2:H$10000,2,FALSE)),"P")</f>
        <v/>
      </c>
      <c r="W258" s="253" t="str">
        <f>IF(PAF!$B258="","",IF(PAF!$B258=EL!$Y$2,"SPE",IF(PAF!$B258=EL!$Z$2,"SPM",IF(PAF!$B258=EL!$AA$2,"SPLH",IF(PAF!$B258=EL!$K$2,"AT",IF(PAF!$B258=EL!$L$2,"WTO",IF(PAF!$B258=EL!$A$22,"ES",IF(PAF!$B258=EL!$A$4,"FWT",IF(PAF!$B258=EL!$O$2,"hon",IF(PAF!$B258=EL!$P$2,"Inv",IF(PAF!$B258=EL!$P$2,"Inv",IF(PAF!$B258=EL!$Q$2,"MT",IF(PAF!$B258=EL!R$2,"NT",IF(PAF!$B258=EL!$S$2,"OSR",IF(PAF!$B258=EL!$A$10,"PM",IF(PAF!$B258=EL!$U$2,"PW",IF(PAF!$B258=EL!$A$12,"re",IF(PAF!$B258=EL!$W$2,"OT",IF(PAF!$B258=EL!$X$2,"OTSeven","?")))))))))))))))))))</f>
        <v/>
      </c>
      <c r="X258" s="249" t="str">
        <f>IF(B258="","",B258&amp;IF($C$4=EL!$E$5,"Full Time","Part Time"))</f>
        <v/>
      </c>
      <c r="Y258" s="122" t="str">
        <f>IFERROR(VLOOKUP(X258,EL!$C$2:$D$36,2,"False"),"")</f>
        <v/>
      </c>
    </row>
    <row r="259" spans="1:25" ht="21.75" customHeight="1">
      <c r="A259" s="118" t="str">
        <f t="shared" si="5"/>
        <v/>
      </c>
      <c r="B259" s="206"/>
      <c r="C259" s="199"/>
      <c r="D259" s="147"/>
      <c r="E259" s="199"/>
      <c r="F259" s="199"/>
      <c r="G259" s="120"/>
      <c r="H259" s="140"/>
      <c r="I259" s="141"/>
      <c r="J259" s="121"/>
      <c r="K259" s="141"/>
      <c r="L259" s="141"/>
      <c r="M259" s="119">
        <f>IF(AND(G259="",C259="",H259=""),SUM($M$15:$M258),IF(G259*H259=0,"",G259*H259))</f>
        <v>0</v>
      </c>
      <c r="N259" s="322"/>
      <c r="O259" s="323"/>
      <c r="P259" s="324"/>
      <c r="Q259" s="230"/>
      <c r="R259" s="209" t="str">
        <f>IFERROR(IF(AND($C259="",$D259="",$G259=""),"",VLOOKUP($I259,FOAPs!A$2:B$10000,2,FALSE)&amp;" &gt;"),"F")</f>
        <v/>
      </c>
      <c r="S259" s="292" t="str">
        <f>IFERROR(IF(AND($C259="",$G259=""),"",VLOOKUP($J259,FOAPs!C$2:D$10000,2,FALSE)&amp;" &gt;"),"O")</f>
        <v/>
      </c>
      <c r="T259" s="292"/>
      <c r="U259" s="209" t="str">
        <f>IFERROR(IF(AND($C259="",$G259=""),"",VLOOKUP($K259,FOAPs!E$2:F$10000,2,FALSE)&amp;" &gt;"),"A")</f>
        <v/>
      </c>
      <c r="V259" s="209" t="str">
        <f>IFERROR(IF(AND($C259="",$D259="",$G259=""),"",VLOOKUP($L259,FOAPs!G$2:H$10000,2,FALSE)),"P")</f>
        <v/>
      </c>
      <c r="W259" s="253" t="str">
        <f>IF(PAF!$B259="","",IF(PAF!$B259=EL!$Y$2,"SPE",IF(PAF!$B259=EL!$Z$2,"SPM",IF(PAF!$B259=EL!$AA$2,"SPLH",IF(PAF!$B259=EL!$K$2,"AT",IF(PAF!$B259=EL!$L$2,"WTO",IF(PAF!$B259=EL!$A$22,"ES",IF(PAF!$B259=EL!$A$4,"FWT",IF(PAF!$B259=EL!$O$2,"hon",IF(PAF!$B259=EL!$P$2,"Inv",IF(PAF!$B259=EL!$P$2,"Inv",IF(PAF!$B259=EL!$Q$2,"MT",IF(PAF!$B259=EL!R$2,"NT",IF(PAF!$B259=EL!$S$2,"OSR",IF(PAF!$B259=EL!$A$10,"PM",IF(PAF!$B259=EL!$U$2,"PW",IF(PAF!$B259=EL!$A$12,"re",IF(PAF!$B259=EL!$W$2,"OT",IF(PAF!$B259=EL!$X$2,"OTSeven","?")))))))))))))))))))</f>
        <v/>
      </c>
      <c r="X259" s="249" t="str">
        <f>IF(B259="","",B259&amp;IF($C$4=EL!$E$5,"Full Time","Part Time"))</f>
        <v/>
      </c>
      <c r="Y259" s="122" t="str">
        <f>IFERROR(VLOOKUP(X259,EL!$C$2:$D$36,2,"False"),"")</f>
        <v/>
      </c>
    </row>
    <row r="260" spans="1:25" ht="21.75" customHeight="1">
      <c r="A260" s="118" t="str">
        <f t="shared" si="5"/>
        <v/>
      </c>
      <c r="B260" s="206"/>
      <c r="C260" s="199"/>
      <c r="D260" s="147"/>
      <c r="E260" s="199"/>
      <c r="F260" s="199"/>
      <c r="G260" s="120"/>
      <c r="H260" s="140"/>
      <c r="I260" s="141"/>
      <c r="J260" s="121"/>
      <c r="K260" s="141"/>
      <c r="L260" s="141"/>
      <c r="M260" s="119">
        <f>IF(AND(G260="",C260="",H260=""),SUM($M$15:$M259),IF(G260*H260=0,"",G260*H260))</f>
        <v>0</v>
      </c>
      <c r="N260" s="319"/>
      <c r="O260" s="320"/>
      <c r="P260" s="321"/>
      <c r="Q260" s="230"/>
      <c r="R260" s="209" t="str">
        <f>IFERROR(IF(AND($C260="",$D260="",$G260=""),"",VLOOKUP($I260,FOAPs!A$2:B$10000,2,FALSE)&amp;" &gt;"),"F")</f>
        <v/>
      </c>
      <c r="S260" s="292" t="str">
        <f>IFERROR(IF(AND($C260="",$G260=""),"",VLOOKUP($J260,FOAPs!C$2:D$10000,2,FALSE)&amp;" &gt;"),"O")</f>
        <v/>
      </c>
      <c r="T260" s="292"/>
      <c r="U260" s="209" t="str">
        <f>IFERROR(IF(AND($C260="",$G260=""),"",VLOOKUP($K260,FOAPs!E$2:F$10000,2,FALSE)&amp;" &gt;"),"A")</f>
        <v/>
      </c>
      <c r="V260" s="209" t="str">
        <f>IFERROR(IF(AND($C260="",$D260="",$G260=""),"",VLOOKUP($L260,FOAPs!G$2:H$10000,2,FALSE)),"P")</f>
        <v/>
      </c>
      <c r="W260" s="253" t="str">
        <f>IF(PAF!$B260="","",IF(PAF!$B260=EL!$Y$2,"SPE",IF(PAF!$B260=EL!$Z$2,"SPM",IF(PAF!$B260=EL!$AA$2,"SPLH",IF(PAF!$B260=EL!$K$2,"AT",IF(PAF!$B260=EL!$L$2,"WTO",IF(PAF!$B260=EL!$A$22,"ES",IF(PAF!$B260=EL!$A$4,"FWT",IF(PAF!$B260=EL!$O$2,"hon",IF(PAF!$B260=EL!$P$2,"Inv",IF(PAF!$B260=EL!$P$2,"Inv",IF(PAF!$B260=EL!$Q$2,"MT",IF(PAF!$B260=EL!R$2,"NT",IF(PAF!$B260=EL!$S$2,"OSR",IF(PAF!$B260=EL!$A$10,"PM",IF(PAF!$B260=EL!$U$2,"PW",IF(PAF!$B260=EL!$A$12,"re",IF(PAF!$B260=EL!$W$2,"OT",IF(PAF!$B260=EL!$X$2,"OTSeven","?")))))))))))))))))))</f>
        <v/>
      </c>
      <c r="X260" s="249" t="str">
        <f>IF(B260="","",B260&amp;IF($C$4=EL!$E$5,"Full Time","Part Time"))</f>
        <v/>
      </c>
      <c r="Y260" s="122" t="str">
        <f>IFERROR(VLOOKUP(X260,EL!$C$2:$D$36,2,"False"),"")</f>
        <v/>
      </c>
    </row>
    <row r="261" spans="1:25" ht="21.75" customHeight="1">
      <c r="A261" s="118" t="str">
        <f t="shared" si="5"/>
        <v/>
      </c>
      <c r="B261" s="206"/>
      <c r="C261" s="199"/>
      <c r="D261" s="147"/>
      <c r="E261" s="199"/>
      <c r="F261" s="199"/>
      <c r="G261" s="120"/>
      <c r="H261" s="140"/>
      <c r="I261" s="141"/>
      <c r="J261" s="121"/>
      <c r="K261" s="141"/>
      <c r="L261" s="141"/>
      <c r="M261" s="119">
        <f>IF(AND(G261="",C261="",H261=""),SUM($M$15:$M260),IF(G261*H261=0,"",G261*H261))</f>
        <v>0</v>
      </c>
      <c r="N261" s="322"/>
      <c r="O261" s="323"/>
      <c r="P261" s="324"/>
      <c r="Q261" s="230"/>
      <c r="R261" s="209" t="str">
        <f>IFERROR(IF(AND($C261="",$D261="",$G261=""),"",VLOOKUP($I261,FOAPs!A$2:B$10000,2,FALSE)&amp;" &gt;"),"F")</f>
        <v/>
      </c>
      <c r="S261" s="292" t="str">
        <f>IFERROR(IF(AND($C261="",$G261=""),"",VLOOKUP($J261,FOAPs!C$2:D$10000,2,FALSE)&amp;" &gt;"),"O")</f>
        <v/>
      </c>
      <c r="T261" s="292"/>
      <c r="U261" s="209" t="str">
        <f>IFERROR(IF(AND($C261="",$G261=""),"",VLOOKUP($K261,FOAPs!E$2:F$10000,2,FALSE)&amp;" &gt;"),"A")</f>
        <v/>
      </c>
      <c r="V261" s="209" t="str">
        <f>IFERROR(IF(AND($C261="",$D261="",$G261=""),"",VLOOKUP($L261,FOAPs!G$2:H$10000,2,FALSE)),"P")</f>
        <v/>
      </c>
      <c r="W261" s="253" t="str">
        <f>IF(PAF!$B261="","",IF(PAF!$B261=EL!$Y$2,"SPE",IF(PAF!$B261=EL!$Z$2,"SPM",IF(PAF!$B261=EL!$AA$2,"SPLH",IF(PAF!$B261=EL!$K$2,"AT",IF(PAF!$B261=EL!$L$2,"WTO",IF(PAF!$B261=EL!$A$22,"ES",IF(PAF!$B261=EL!$A$4,"FWT",IF(PAF!$B261=EL!$O$2,"hon",IF(PAF!$B261=EL!$P$2,"Inv",IF(PAF!$B261=EL!$P$2,"Inv",IF(PAF!$B261=EL!$Q$2,"MT",IF(PAF!$B261=EL!R$2,"NT",IF(PAF!$B261=EL!$S$2,"OSR",IF(PAF!$B261=EL!$A$10,"PM",IF(PAF!$B261=EL!$U$2,"PW",IF(PAF!$B261=EL!$A$12,"re",IF(PAF!$B261=EL!$W$2,"OT",IF(PAF!$B261=EL!$X$2,"OTSeven","?")))))))))))))))))))</f>
        <v/>
      </c>
      <c r="X261" s="249" t="str">
        <f>IF(B261="","",B261&amp;IF($C$4=EL!$E$5,"Full Time","Part Time"))</f>
        <v/>
      </c>
      <c r="Y261" s="122" t="str">
        <f>IFERROR(VLOOKUP(X261,EL!$C$2:$D$36,2,"False"),"")</f>
        <v/>
      </c>
    </row>
    <row r="262" spans="1:25" ht="21.75" customHeight="1">
      <c r="A262" s="118" t="str">
        <f t="shared" si="5"/>
        <v/>
      </c>
      <c r="B262" s="206"/>
      <c r="C262" s="199"/>
      <c r="D262" s="147"/>
      <c r="E262" s="199"/>
      <c r="F262" s="199"/>
      <c r="G262" s="120"/>
      <c r="H262" s="140"/>
      <c r="I262" s="141"/>
      <c r="J262" s="121"/>
      <c r="K262" s="141"/>
      <c r="L262" s="141"/>
      <c r="M262" s="119">
        <f>IF(AND(G262="",C262="",H262=""),SUM($M$15:$M261),IF(G262*H262=0,"",G262*H262))</f>
        <v>0</v>
      </c>
      <c r="N262" s="319"/>
      <c r="O262" s="320"/>
      <c r="P262" s="321"/>
      <c r="Q262" s="230"/>
      <c r="R262" s="209" t="str">
        <f>IFERROR(IF(AND($C262="",$D262="",$G262=""),"",VLOOKUP($I262,FOAPs!A$2:B$10000,2,FALSE)&amp;" &gt;"),"F")</f>
        <v/>
      </c>
      <c r="S262" s="292" t="str">
        <f>IFERROR(IF(AND($C262="",$G262=""),"",VLOOKUP($J262,FOAPs!C$2:D$10000,2,FALSE)&amp;" &gt;"),"O")</f>
        <v/>
      </c>
      <c r="T262" s="292"/>
      <c r="U262" s="209" t="str">
        <f>IFERROR(IF(AND($C262="",$G262=""),"",VLOOKUP($K262,FOAPs!E$2:F$10000,2,FALSE)&amp;" &gt;"),"A")</f>
        <v/>
      </c>
      <c r="V262" s="209" t="str">
        <f>IFERROR(IF(AND($C262="",$D262="",$G262=""),"",VLOOKUP($L262,FOAPs!G$2:H$10000,2,FALSE)),"P")</f>
        <v/>
      </c>
      <c r="W262" s="253" t="str">
        <f>IF(PAF!$B262="","",IF(PAF!$B262=EL!$Y$2,"SPE",IF(PAF!$B262=EL!$Z$2,"SPM",IF(PAF!$B262=EL!$AA$2,"SPLH",IF(PAF!$B262=EL!$K$2,"AT",IF(PAF!$B262=EL!$L$2,"WTO",IF(PAF!$B262=EL!$A$22,"ES",IF(PAF!$B262=EL!$A$4,"FWT",IF(PAF!$B262=EL!$O$2,"hon",IF(PAF!$B262=EL!$P$2,"Inv",IF(PAF!$B262=EL!$P$2,"Inv",IF(PAF!$B262=EL!$Q$2,"MT",IF(PAF!$B262=EL!R$2,"NT",IF(PAF!$B262=EL!$S$2,"OSR",IF(PAF!$B262=EL!$A$10,"PM",IF(PAF!$B262=EL!$U$2,"PW",IF(PAF!$B262=EL!$A$12,"re",IF(PAF!$B262=EL!$W$2,"OT",IF(PAF!$B262=EL!$X$2,"OTSeven","?")))))))))))))))))))</f>
        <v/>
      </c>
      <c r="X262" s="249" t="str">
        <f>IF(B262="","",B262&amp;IF($C$4=EL!$E$5,"Full Time","Part Time"))</f>
        <v/>
      </c>
      <c r="Y262" s="122" t="str">
        <f>IFERROR(VLOOKUP(X262,EL!$C$2:$D$36,2,"False"),"")</f>
        <v/>
      </c>
    </row>
    <row r="263" spans="1:25" ht="21.75" customHeight="1">
      <c r="A263" s="118" t="str">
        <f t="shared" si="5"/>
        <v/>
      </c>
      <c r="B263" s="206"/>
      <c r="C263" s="199"/>
      <c r="D263" s="147"/>
      <c r="E263" s="199"/>
      <c r="F263" s="199"/>
      <c r="G263" s="120"/>
      <c r="H263" s="140"/>
      <c r="I263" s="141"/>
      <c r="J263" s="121"/>
      <c r="K263" s="141"/>
      <c r="L263" s="141"/>
      <c r="M263" s="119">
        <f>IF(AND(G263="",C263="",H263=""),SUM($M$15:$M262),IF(G263*H263=0,"",G263*H263))</f>
        <v>0</v>
      </c>
      <c r="N263" s="322"/>
      <c r="O263" s="323"/>
      <c r="P263" s="324"/>
      <c r="Q263" s="230"/>
      <c r="R263" s="209" t="str">
        <f>IFERROR(IF(AND($C263="",$D263="",$G263=""),"",VLOOKUP($I263,FOAPs!A$2:B$10000,2,FALSE)&amp;" &gt;"),"F")</f>
        <v/>
      </c>
      <c r="S263" s="292" t="str">
        <f>IFERROR(IF(AND($C263="",$G263=""),"",VLOOKUP($J263,FOAPs!C$2:D$10000,2,FALSE)&amp;" &gt;"),"O")</f>
        <v/>
      </c>
      <c r="T263" s="292"/>
      <c r="U263" s="209" t="str">
        <f>IFERROR(IF(AND($C263="",$G263=""),"",VLOOKUP($K263,FOAPs!E$2:F$10000,2,FALSE)&amp;" &gt;"),"A")</f>
        <v/>
      </c>
      <c r="V263" s="209" t="str">
        <f>IFERROR(IF(AND($C263="",$D263="",$G263=""),"",VLOOKUP($L263,FOAPs!G$2:H$10000,2,FALSE)),"P")</f>
        <v/>
      </c>
      <c r="W263" s="253" t="str">
        <f>IF(PAF!$B263="","",IF(PAF!$B263=EL!$Y$2,"SPE",IF(PAF!$B263=EL!$Z$2,"SPM",IF(PAF!$B263=EL!$AA$2,"SPLH",IF(PAF!$B263=EL!$K$2,"AT",IF(PAF!$B263=EL!$L$2,"WTO",IF(PAF!$B263=EL!$A$22,"ES",IF(PAF!$B263=EL!$A$4,"FWT",IF(PAF!$B263=EL!$O$2,"hon",IF(PAF!$B263=EL!$P$2,"Inv",IF(PAF!$B263=EL!$P$2,"Inv",IF(PAF!$B263=EL!$Q$2,"MT",IF(PAF!$B263=EL!R$2,"NT",IF(PAF!$B263=EL!$S$2,"OSR",IF(PAF!$B263=EL!$A$10,"PM",IF(PAF!$B263=EL!$U$2,"PW",IF(PAF!$B263=EL!$A$12,"re",IF(PAF!$B263=EL!$W$2,"OT",IF(PAF!$B263=EL!$X$2,"OTSeven","?")))))))))))))))))))</f>
        <v/>
      </c>
      <c r="X263" s="249" t="str">
        <f>IF(B263="","",B263&amp;IF($C$4=EL!$E$5,"Full Time","Part Time"))</f>
        <v/>
      </c>
      <c r="Y263" s="122" t="str">
        <f>IFERROR(VLOOKUP(X263,EL!$C$2:$D$36,2,"False"),"")</f>
        <v/>
      </c>
    </row>
    <row r="264" spans="1:25" ht="21.75" customHeight="1">
      <c r="A264" s="118" t="str">
        <f t="shared" si="5"/>
        <v/>
      </c>
      <c r="B264" s="206"/>
      <c r="C264" s="199"/>
      <c r="D264" s="147"/>
      <c r="E264" s="199"/>
      <c r="F264" s="199"/>
      <c r="G264" s="120"/>
      <c r="H264" s="140"/>
      <c r="I264" s="141"/>
      <c r="J264" s="121"/>
      <c r="K264" s="141"/>
      <c r="L264" s="141"/>
      <c r="M264" s="119">
        <f>IF(AND(G264="",C264="",H264=""),SUM($M$15:$M263),IF(G264*H264=0,"",G264*H264))</f>
        <v>0</v>
      </c>
      <c r="N264" s="319"/>
      <c r="O264" s="320"/>
      <c r="P264" s="321"/>
      <c r="Q264" s="230"/>
      <c r="R264" s="209" t="str">
        <f>IFERROR(IF(AND($C264="",$D264="",$G264=""),"",VLOOKUP($I264,FOAPs!A$2:B$10000,2,FALSE)&amp;" &gt;"),"F")</f>
        <v/>
      </c>
      <c r="S264" s="292" t="str">
        <f>IFERROR(IF(AND($C264="",$G264=""),"",VLOOKUP($J264,FOAPs!C$2:D$10000,2,FALSE)&amp;" &gt;"),"O")</f>
        <v/>
      </c>
      <c r="T264" s="292"/>
      <c r="U264" s="209" t="str">
        <f>IFERROR(IF(AND($C264="",$G264=""),"",VLOOKUP($K264,FOAPs!E$2:F$10000,2,FALSE)&amp;" &gt;"),"A")</f>
        <v/>
      </c>
      <c r="V264" s="209" t="str">
        <f>IFERROR(IF(AND($C264="",$D264="",$G264=""),"",VLOOKUP($L264,FOAPs!G$2:H$10000,2,FALSE)),"P")</f>
        <v/>
      </c>
      <c r="W264" s="253" t="str">
        <f>IF(PAF!$B264="","",IF(PAF!$B264=EL!$Y$2,"SPE",IF(PAF!$B264=EL!$Z$2,"SPM",IF(PAF!$B264=EL!$AA$2,"SPLH",IF(PAF!$B264=EL!$K$2,"AT",IF(PAF!$B264=EL!$L$2,"WTO",IF(PAF!$B264=EL!$A$22,"ES",IF(PAF!$B264=EL!$A$4,"FWT",IF(PAF!$B264=EL!$O$2,"hon",IF(PAF!$B264=EL!$P$2,"Inv",IF(PAF!$B264=EL!$P$2,"Inv",IF(PAF!$B264=EL!$Q$2,"MT",IF(PAF!$B264=EL!R$2,"NT",IF(PAF!$B264=EL!$S$2,"OSR",IF(PAF!$B264=EL!$A$10,"PM",IF(PAF!$B264=EL!$U$2,"PW",IF(PAF!$B264=EL!$A$12,"re",IF(PAF!$B264=EL!$W$2,"OT",IF(PAF!$B264=EL!$X$2,"OTSeven","?")))))))))))))))))))</f>
        <v/>
      </c>
      <c r="X264" s="249" t="str">
        <f>IF(B264="","",B264&amp;IF($C$4=EL!$E$5,"Full Time","Part Time"))</f>
        <v/>
      </c>
      <c r="Y264" s="122" t="str">
        <f>IFERROR(VLOOKUP(X264,EL!$C$2:$D$36,2,"False"),"")</f>
        <v/>
      </c>
    </row>
    <row r="265" spans="1:25" ht="21.75" customHeight="1">
      <c r="A265" s="118" t="str">
        <f t="shared" si="5"/>
        <v/>
      </c>
      <c r="B265" s="206"/>
      <c r="C265" s="199"/>
      <c r="D265" s="147"/>
      <c r="E265" s="199"/>
      <c r="F265" s="199"/>
      <c r="G265" s="120"/>
      <c r="H265" s="140"/>
      <c r="I265" s="141"/>
      <c r="J265" s="121"/>
      <c r="K265" s="141"/>
      <c r="L265" s="141"/>
      <c r="M265" s="119">
        <f>IF(AND(G265="",C265="",H265=""),SUM($M$15:$M264),IF(G265*H265=0,"",G265*H265))</f>
        <v>0</v>
      </c>
      <c r="N265" s="322"/>
      <c r="O265" s="323"/>
      <c r="P265" s="324"/>
      <c r="Q265" s="230"/>
      <c r="R265" s="209" t="str">
        <f>IFERROR(IF(AND($C265="",$D265="",$G265=""),"",VLOOKUP($I265,FOAPs!A$2:B$10000,2,FALSE)&amp;" &gt;"),"F")</f>
        <v/>
      </c>
      <c r="S265" s="292" t="str">
        <f>IFERROR(IF(AND($C265="",$G265=""),"",VLOOKUP($J265,FOAPs!C$2:D$10000,2,FALSE)&amp;" &gt;"),"O")</f>
        <v/>
      </c>
      <c r="T265" s="292"/>
      <c r="U265" s="209" t="str">
        <f>IFERROR(IF(AND($C265="",$G265=""),"",VLOOKUP($K265,FOAPs!E$2:F$10000,2,FALSE)&amp;" &gt;"),"A")</f>
        <v/>
      </c>
      <c r="V265" s="209" t="str">
        <f>IFERROR(IF(AND($C265="",$D265="",$G265=""),"",VLOOKUP($L265,FOAPs!G$2:H$10000,2,FALSE)),"P")</f>
        <v/>
      </c>
      <c r="W265" s="253" t="str">
        <f>IF(PAF!$B265="","",IF(PAF!$B265=EL!$Y$2,"SPE",IF(PAF!$B265=EL!$Z$2,"SPM",IF(PAF!$B265=EL!$AA$2,"SPLH",IF(PAF!$B265=EL!$K$2,"AT",IF(PAF!$B265=EL!$L$2,"WTO",IF(PAF!$B265=EL!$A$22,"ES",IF(PAF!$B265=EL!$A$4,"FWT",IF(PAF!$B265=EL!$O$2,"hon",IF(PAF!$B265=EL!$P$2,"Inv",IF(PAF!$B265=EL!$P$2,"Inv",IF(PAF!$B265=EL!$Q$2,"MT",IF(PAF!$B265=EL!R$2,"NT",IF(PAF!$B265=EL!$S$2,"OSR",IF(PAF!$B265=EL!$A$10,"PM",IF(PAF!$B265=EL!$U$2,"PW",IF(PAF!$B265=EL!$A$12,"re",IF(PAF!$B265=EL!$W$2,"OT",IF(PAF!$B265=EL!$X$2,"OTSeven","?")))))))))))))))))))</f>
        <v/>
      </c>
      <c r="X265" s="249" t="str">
        <f>IF(B265="","",B265&amp;IF($C$4=EL!$E$5,"Full Time","Part Time"))</f>
        <v/>
      </c>
      <c r="Y265" s="122" t="str">
        <f>IFERROR(VLOOKUP(X265,EL!$C$2:$D$36,2,"False"),"")</f>
        <v/>
      </c>
    </row>
    <row r="266" spans="1:25" ht="21.75" customHeight="1">
      <c r="A266" s="118" t="str">
        <f t="shared" si="5"/>
        <v/>
      </c>
      <c r="B266" s="206"/>
      <c r="C266" s="199"/>
      <c r="D266" s="147"/>
      <c r="E266" s="199"/>
      <c r="F266" s="199"/>
      <c r="G266" s="120"/>
      <c r="H266" s="140"/>
      <c r="I266" s="141"/>
      <c r="J266" s="121"/>
      <c r="K266" s="141"/>
      <c r="L266" s="141"/>
      <c r="M266" s="119">
        <f>IF(AND(G266="",C266="",H266=""),SUM($M$15:$M265),IF(G266*H266=0,"",G266*H266))</f>
        <v>0</v>
      </c>
      <c r="N266" s="319"/>
      <c r="O266" s="320"/>
      <c r="P266" s="321"/>
      <c r="Q266" s="230"/>
      <c r="R266" s="209" t="str">
        <f>IFERROR(IF(AND($C266="",$D266="",$G266=""),"",VLOOKUP($I266,FOAPs!A$2:B$10000,2,FALSE)&amp;" &gt;"),"F")</f>
        <v/>
      </c>
      <c r="S266" s="292" t="str">
        <f>IFERROR(IF(AND($C266="",$G266=""),"",VLOOKUP($J266,FOAPs!C$2:D$10000,2,FALSE)&amp;" &gt;"),"O")</f>
        <v/>
      </c>
      <c r="T266" s="292"/>
      <c r="U266" s="209" t="str">
        <f>IFERROR(IF(AND($C266="",$G266=""),"",VLOOKUP($K266,FOAPs!E$2:F$10000,2,FALSE)&amp;" &gt;"),"A")</f>
        <v/>
      </c>
      <c r="V266" s="209" t="str">
        <f>IFERROR(IF(AND($C266="",$D266="",$G266=""),"",VLOOKUP($L266,FOAPs!G$2:H$10000,2,FALSE)),"P")</f>
        <v/>
      </c>
      <c r="W266" s="253" t="str">
        <f>IF(PAF!$B266="","",IF(PAF!$B266=EL!$Y$2,"SPE",IF(PAF!$B266=EL!$Z$2,"SPM",IF(PAF!$B266=EL!$AA$2,"SPLH",IF(PAF!$B266=EL!$K$2,"AT",IF(PAF!$B266=EL!$L$2,"WTO",IF(PAF!$B266=EL!$A$22,"ES",IF(PAF!$B266=EL!$A$4,"FWT",IF(PAF!$B266=EL!$O$2,"hon",IF(PAF!$B266=EL!$P$2,"Inv",IF(PAF!$B266=EL!$P$2,"Inv",IF(PAF!$B266=EL!$Q$2,"MT",IF(PAF!$B266=EL!R$2,"NT",IF(PAF!$B266=EL!$S$2,"OSR",IF(PAF!$B266=EL!$A$10,"PM",IF(PAF!$B266=EL!$U$2,"PW",IF(PAF!$B266=EL!$A$12,"re",IF(PAF!$B266=EL!$W$2,"OT",IF(PAF!$B266=EL!$X$2,"OTSeven","?")))))))))))))))))))</f>
        <v/>
      </c>
      <c r="X266" s="249" t="str">
        <f>IF(B266="","",B266&amp;IF($C$4=EL!$E$5,"Full Time","Part Time"))</f>
        <v/>
      </c>
      <c r="Y266" s="122" t="str">
        <f>IFERROR(VLOOKUP(X266,EL!$C$2:$D$36,2,"False"),"")</f>
        <v/>
      </c>
    </row>
    <row r="267" spans="1:25" ht="21.75" customHeight="1">
      <c r="A267" s="118" t="str">
        <f t="shared" si="5"/>
        <v/>
      </c>
      <c r="B267" s="206"/>
      <c r="C267" s="199"/>
      <c r="D267" s="147"/>
      <c r="E267" s="199"/>
      <c r="F267" s="199"/>
      <c r="G267" s="120"/>
      <c r="H267" s="140"/>
      <c r="I267" s="141"/>
      <c r="J267" s="121"/>
      <c r="K267" s="141"/>
      <c r="L267" s="141"/>
      <c r="M267" s="119">
        <f>IF(AND(G267="",C267="",H267=""),SUM($M$15:$M266),IF(G267*H267=0,"",G267*H267))</f>
        <v>0</v>
      </c>
      <c r="N267" s="322"/>
      <c r="O267" s="323"/>
      <c r="P267" s="324"/>
      <c r="Q267" s="230"/>
      <c r="R267" s="209" t="str">
        <f>IFERROR(IF(AND($C267="",$D267="",$G267=""),"",VLOOKUP($I267,FOAPs!A$2:B$10000,2,FALSE)&amp;" &gt;"),"F")</f>
        <v/>
      </c>
      <c r="S267" s="292" t="str">
        <f>IFERROR(IF(AND($C267="",$G267=""),"",VLOOKUP($J267,FOAPs!C$2:D$10000,2,FALSE)&amp;" &gt;"),"O")</f>
        <v/>
      </c>
      <c r="T267" s="292"/>
      <c r="U267" s="209" t="str">
        <f>IFERROR(IF(AND($C267="",$G267=""),"",VLOOKUP($K267,FOAPs!E$2:F$10000,2,FALSE)&amp;" &gt;"),"A")</f>
        <v/>
      </c>
      <c r="V267" s="209" t="str">
        <f>IFERROR(IF(AND($C267="",$D267="",$G267=""),"",VLOOKUP($L267,FOAPs!G$2:H$10000,2,FALSE)),"P")</f>
        <v/>
      </c>
      <c r="W267" s="253" t="str">
        <f>IF(PAF!$B267="","",IF(PAF!$B267=EL!$Y$2,"SPE",IF(PAF!$B267=EL!$Z$2,"SPM",IF(PAF!$B267=EL!$AA$2,"SPLH",IF(PAF!$B267=EL!$K$2,"AT",IF(PAF!$B267=EL!$L$2,"WTO",IF(PAF!$B267=EL!$A$22,"ES",IF(PAF!$B267=EL!$A$4,"FWT",IF(PAF!$B267=EL!$O$2,"hon",IF(PAF!$B267=EL!$P$2,"Inv",IF(PAF!$B267=EL!$P$2,"Inv",IF(PAF!$B267=EL!$Q$2,"MT",IF(PAF!$B267=EL!R$2,"NT",IF(PAF!$B267=EL!$S$2,"OSR",IF(PAF!$B267=EL!$A$10,"PM",IF(PAF!$B267=EL!$U$2,"PW",IF(PAF!$B267=EL!$A$12,"re",IF(PAF!$B267=EL!$W$2,"OT",IF(PAF!$B267=EL!$X$2,"OTSeven","?")))))))))))))))))))</f>
        <v/>
      </c>
      <c r="X267" s="249" t="str">
        <f>IF(B267="","",B267&amp;IF($C$4=EL!$E$5,"Full Time","Part Time"))</f>
        <v/>
      </c>
      <c r="Y267" s="122" t="str">
        <f>IFERROR(VLOOKUP(X267,EL!$C$2:$D$36,2,"False"),"")</f>
        <v/>
      </c>
    </row>
    <row r="268" spans="1:25" ht="21.75" customHeight="1">
      <c r="A268" s="118" t="str">
        <f t="shared" si="5"/>
        <v/>
      </c>
      <c r="B268" s="206"/>
      <c r="C268" s="199"/>
      <c r="D268" s="147"/>
      <c r="E268" s="199"/>
      <c r="F268" s="199"/>
      <c r="G268" s="120"/>
      <c r="H268" s="140"/>
      <c r="I268" s="141"/>
      <c r="J268" s="121"/>
      <c r="K268" s="141"/>
      <c r="L268" s="141"/>
      <c r="M268" s="119">
        <f>IF(AND(G268="",C268="",H268=""),SUM($M$15:$M267),IF(G268*H268=0,"",G268*H268))</f>
        <v>0</v>
      </c>
      <c r="N268" s="319"/>
      <c r="O268" s="320"/>
      <c r="P268" s="321"/>
      <c r="Q268" s="230"/>
      <c r="R268" s="209" t="str">
        <f>IFERROR(IF(AND($C268="",$D268="",$G268=""),"",VLOOKUP($I268,FOAPs!A$2:B$10000,2,FALSE)&amp;" &gt;"),"F")</f>
        <v/>
      </c>
      <c r="S268" s="292" t="str">
        <f>IFERROR(IF(AND($C268="",$G268=""),"",VLOOKUP($J268,FOAPs!C$2:D$10000,2,FALSE)&amp;" &gt;"),"O")</f>
        <v/>
      </c>
      <c r="T268" s="292"/>
      <c r="U268" s="209" t="str">
        <f>IFERROR(IF(AND($C268="",$G268=""),"",VLOOKUP($K268,FOAPs!E$2:F$10000,2,FALSE)&amp;" &gt;"),"A")</f>
        <v/>
      </c>
      <c r="V268" s="209" t="str">
        <f>IFERROR(IF(AND($C268="",$D268="",$G268=""),"",VLOOKUP($L268,FOAPs!G$2:H$10000,2,FALSE)),"P")</f>
        <v/>
      </c>
      <c r="W268" s="253" t="str">
        <f>IF(PAF!$B268="","",IF(PAF!$B268=EL!$Y$2,"SPE",IF(PAF!$B268=EL!$Z$2,"SPM",IF(PAF!$B268=EL!$AA$2,"SPLH",IF(PAF!$B268=EL!$K$2,"AT",IF(PAF!$B268=EL!$L$2,"WTO",IF(PAF!$B268=EL!$A$22,"ES",IF(PAF!$B268=EL!$A$4,"FWT",IF(PAF!$B268=EL!$O$2,"hon",IF(PAF!$B268=EL!$P$2,"Inv",IF(PAF!$B268=EL!$P$2,"Inv",IF(PAF!$B268=EL!$Q$2,"MT",IF(PAF!$B268=EL!R$2,"NT",IF(PAF!$B268=EL!$S$2,"OSR",IF(PAF!$B268=EL!$A$10,"PM",IF(PAF!$B268=EL!$U$2,"PW",IF(PAF!$B268=EL!$A$12,"re",IF(PAF!$B268=EL!$W$2,"OT",IF(PAF!$B268=EL!$X$2,"OTSeven","?")))))))))))))))))))</f>
        <v/>
      </c>
      <c r="X268" s="249" t="str">
        <f>IF(B268="","",B268&amp;IF($C$4=EL!$E$5,"Full Time","Part Time"))</f>
        <v/>
      </c>
      <c r="Y268" s="122" t="str">
        <f>IFERROR(VLOOKUP(X268,EL!$C$2:$D$36,2,"False"),"")</f>
        <v/>
      </c>
    </row>
    <row r="269" spans="1:25" ht="21.75" customHeight="1">
      <c r="A269" s="118" t="str">
        <f t="shared" si="5"/>
        <v/>
      </c>
      <c r="B269" s="206"/>
      <c r="C269" s="199"/>
      <c r="D269" s="147"/>
      <c r="E269" s="199"/>
      <c r="F269" s="199"/>
      <c r="G269" s="120"/>
      <c r="H269" s="140"/>
      <c r="I269" s="141"/>
      <c r="J269" s="121"/>
      <c r="K269" s="141"/>
      <c r="L269" s="141"/>
      <c r="M269" s="119">
        <f>IF(AND(G269="",C269="",H269=""),SUM($M$15:$M268),IF(G269*H269=0,"",G269*H269))</f>
        <v>0</v>
      </c>
      <c r="N269" s="322"/>
      <c r="O269" s="323"/>
      <c r="P269" s="324"/>
      <c r="Q269" s="230"/>
      <c r="R269" s="209" t="str">
        <f>IFERROR(IF(AND($C269="",$D269="",$G269=""),"",VLOOKUP($I269,FOAPs!A$2:B$10000,2,FALSE)&amp;" &gt;"),"F")</f>
        <v/>
      </c>
      <c r="S269" s="292" t="str">
        <f>IFERROR(IF(AND($C269="",$G269=""),"",VLOOKUP($J269,FOAPs!C$2:D$10000,2,FALSE)&amp;" &gt;"),"O")</f>
        <v/>
      </c>
      <c r="T269" s="292"/>
      <c r="U269" s="209" t="str">
        <f>IFERROR(IF(AND($C269="",$G269=""),"",VLOOKUP($K269,FOAPs!E$2:F$10000,2,FALSE)&amp;" &gt;"),"A")</f>
        <v/>
      </c>
      <c r="V269" s="209" t="str">
        <f>IFERROR(IF(AND($C269="",$D269="",$G269=""),"",VLOOKUP($L269,FOAPs!G$2:H$10000,2,FALSE)),"P")</f>
        <v/>
      </c>
      <c r="W269" s="253" t="str">
        <f>IF(PAF!$B269="","",IF(PAF!$B269=EL!$Y$2,"SPE",IF(PAF!$B269=EL!$Z$2,"SPM",IF(PAF!$B269=EL!$AA$2,"SPLH",IF(PAF!$B269=EL!$K$2,"AT",IF(PAF!$B269=EL!$L$2,"WTO",IF(PAF!$B269=EL!$A$22,"ES",IF(PAF!$B269=EL!$A$4,"FWT",IF(PAF!$B269=EL!$O$2,"hon",IF(PAF!$B269=EL!$P$2,"Inv",IF(PAF!$B269=EL!$P$2,"Inv",IF(PAF!$B269=EL!$Q$2,"MT",IF(PAF!$B269=EL!R$2,"NT",IF(PAF!$B269=EL!$S$2,"OSR",IF(PAF!$B269=EL!$A$10,"PM",IF(PAF!$B269=EL!$U$2,"PW",IF(PAF!$B269=EL!$A$12,"re",IF(PAF!$B269=EL!$W$2,"OT",IF(PAF!$B269=EL!$X$2,"OTSeven","?")))))))))))))))))))</f>
        <v/>
      </c>
      <c r="X269" s="249" t="str">
        <f>IF(B269="","",B269&amp;IF($C$4=EL!$E$5,"Full Time","Part Time"))</f>
        <v/>
      </c>
      <c r="Y269" s="122" t="str">
        <f>IFERROR(VLOOKUP(X269,EL!$C$2:$D$36,2,"False"),"")</f>
        <v/>
      </c>
    </row>
    <row r="270" spans="1:25" ht="21.75" customHeight="1">
      <c r="A270" s="118" t="str">
        <f t="shared" si="5"/>
        <v/>
      </c>
      <c r="B270" s="206"/>
      <c r="C270" s="199"/>
      <c r="D270" s="147"/>
      <c r="E270" s="199"/>
      <c r="F270" s="199"/>
      <c r="G270" s="120"/>
      <c r="H270" s="140"/>
      <c r="I270" s="141"/>
      <c r="J270" s="121"/>
      <c r="K270" s="141"/>
      <c r="L270" s="141"/>
      <c r="M270" s="119">
        <f>IF(AND(G270="",C270="",H270=""),SUM($M$15:$M269),IF(G270*H270=0,"",G270*H270))</f>
        <v>0</v>
      </c>
      <c r="N270" s="319"/>
      <c r="O270" s="320"/>
      <c r="P270" s="321"/>
      <c r="Q270" s="230"/>
      <c r="R270" s="209" t="str">
        <f>IFERROR(IF(AND($C270="",$D270="",$G270=""),"",VLOOKUP($I270,FOAPs!A$2:B$10000,2,FALSE)&amp;" &gt;"),"F")</f>
        <v/>
      </c>
      <c r="S270" s="292" t="str">
        <f>IFERROR(IF(AND($C270="",$G270=""),"",VLOOKUP($J270,FOAPs!C$2:D$10000,2,FALSE)&amp;" &gt;"),"O")</f>
        <v/>
      </c>
      <c r="T270" s="292"/>
      <c r="U270" s="209" t="str">
        <f>IFERROR(IF(AND($C270="",$G270=""),"",VLOOKUP($K270,FOAPs!E$2:F$10000,2,FALSE)&amp;" &gt;"),"A")</f>
        <v/>
      </c>
      <c r="V270" s="209" t="str">
        <f>IFERROR(IF(AND($C270="",$D270="",$G270=""),"",VLOOKUP($L270,FOAPs!G$2:H$10000,2,FALSE)),"P")</f>
        <v/>
      </c>
      <c r="W270" s="253" t="str">
        <f>IF(PAF!$B270="","",IF(PAF!$B270=EL!$Y$2,"SPE",IF(PAF!$B270=EL!$Z$2,"SPM",IF(PAF!$B270=EL!$AA$2,"SPLH",IF(PAF!$B270=EL!$K$2,"AT",IF(PAF!$B270=EL!$L$2,"WTO",IF(PAF!$B270=EL!$A$22,"ES",IF(PAF!$B270=EL!$A$4,"FWT",IF(PAF!$B270=EL!$O$2,"hon",IF(PAF!$B270=EL!$P$2,"Inv",IF(PAF!$B270=EL!$P$2,"Inv",IF(PAF!$B270=EL!$Q$2,"MT",IF(PAF!$B270=EL!R$2,"NT",IF(PAF!$B270=EL!$S$2,"OSR",IF(PAF!$B270=EL!$A$10,"PM",IF(PAF!$B270=EL!$U$2,"PW",IF(PAF!$B270=EL!$A$12,"re",IF(PAF!$B270=EL!$W$2,"OT",IF(PAF!$B270=EL!$X$2,"OTSeven","?")))))))))))))))))))</f>
        <v/>
      </c>
      <c r="X270" s="249" t="str">
        <f>IF(B270="","",B270&amp;IF($C$4=EL!$E$5,"Full Time","Part Time"))</f>
        <v/>
      </c>
      <c r="Y270" s="122" t="str">
        <f>IFERROR(VLOOKUP(X270,EL!$C$2:$D$36,2,"False"),"")</f>
        <v/>
      </c>
    </row>
    <row r="271" spans="1:25" ht="21.75" customHeight="1">
      <c r="A271" s="118" t="str">
        <f t="shared" si="5"/>
        <v/>
      </c>
      <c r="B271" s="206"/>
      <c r="C271" s="199"/>
      <c r="D271" s="147"/>
      <c r="E271" s="199"/>
      <c r="F271" s="199"/>
      <c r="G271" s="120"/>
      <c r="H271" s="140"/>
      <c r="I271" s="141"/>
      <c r="J271" s="121"/>
      <c r="K271" s="141"/>
      <c r="L271" s="141"/>
      <c r="M271" s="119">
        <f>IF(AND(G271="",C271="",H271=""),SUM($M$15:$M270),IF(G271*H271=0,"",G271*H271))</f>
        <v>0</v>
      </c>
      <c r="N271" s="322"/>
      <c r="O271" s="323"/>
      <c r="P271" s="324"/>
      <c r="Q271" s="230"/>
      <c r="R271" s="209" t="str">
        <f>IFERROR(IF(AND($C271="",$D271="",$G271=""),"",VLOOKUP($I271,FOAPs!A$2:B$10000,2,FALSE)&amp;" &gt;"),"F")</f>
        <v/>
      </c>
      <c r="S271" s="292" t="str">
        <f>IFERROR(IF(AND($C271="",$G271=""),"",VLOOKUP($J271,FOAPs!C$2:D$10000,2,FALSE)&amp;" &gt;"),"O")</f>
        <v/>
      </c>
      <c r="T271" s="292"/>
      <c r="U271" s="209" t="str">
        <f>IFERROR(IF(AND($C271="",$G271=""),"",VLOOKUP($K271,FOAPs!E$2:F$10000,2,FALSE)&amp;" &gt;"),"A")</f>
        <v/>
      </c>
      <c r="V271" s="209" t="str">
        <f>IFERROR(IF(AND($C271="",$D271="",$G271=""),"",VLOOKUP($L271,FOAPs!G$2:H$10000,2,FALSE)),"P")</f>
        <v/>
      </c>
      <c r="W271" s="253" t="str">
        <f>IF(PAF!$B271="","",IF(PAF!$B271=EL!$Y$2,"SPE",IF(PAF!$B271=EL!$Z$2,"SPM",IF(PAF!$B271=EL!$AA$2,"SPLH",IF(PAF!$B271=EL!$K$2,"AT",IF(PAF!$B271=EL!$L$2,"WTO",IF(PAF!$B271=EL!$A$22,"ES",IF(PAF!$B271=EL!$A$4,"FWT",IF(PAF!$B271=EL!$O$2,"hon",IF(PAF!$B271=EL!$P$2,"Inv",IF(PAF!$B271=EL!$P$2,"Inv",IF(PAF!$B271=EL!$Q$2,"MT",IF(PAF!$B271=EL!R$2,"NT",IF(PAF!$B271=EL!$S$2,"OSR",IF(PAF!$B271=EL!$A$10,"PM",IF(PAF!$B271=EL!$U$2,"PW",IF(PAF!$B271=EL!$A$12,"re",IF(PAF!$B271=EL!$W$2,"OT",IF(PAF!$B271=EL!$X$2,"OTSeven","?")))))))))))))))))))</f>
        <v/>
      </c>
      <c r="X271" s="249" t="str">
        <f>IF(B271="","",B271&amp;IF($C$4=EL!$E$5,"Full Time","Part Time"))</f>
        <v/>
      </c>
      <c r="Y271" s="122" t="str">
        <f>IFERROR(VLOOKUP(X271,EL!$C$2:$D$36,2,"False"),"")</f>
        <v/>
      </c>
    </row>
    <row r="272" spans="1:25" ht="21.75" customHeight="1">
      <c r="A272" s="118" t="str">
        <f t="shared" si="5"/>
        <v/>
      </c>
      <c r="B272" s="206"/>
      <c r="C272" s="199"/>
      <c r="D272" s="147"/>
      <c r="E272" s="199"/>
      <c r="F272" s="199"/>
      <c r="G272" s="120"/>
      <c r="H272" s="140"/>
      <c r="I272" s="141"/>
      <c r="J272" s="121"/>
      <c r="K272" s="141"/>
      <c r="L272" s="141"/>
      <c r="M272" s="119">
        <f>IF(AND(G272="",C272="",H272=""),SUM($M$15:$M271),IF(G272*H272=0,"",G272*H272))</f>
        <v>0</v>
      </c>
      <c r="N272" s="319"/>
      <c r="O272" s="320"/>
      <c r="P272" s="321"/>
      <c r="Q272" s="230"/>
      <c r="R272" s="209" t="str">
        <f>IFERROR(IF(AND($C272="",$D272="",$G272=""),"",VLOOKUP($I272,FOAPs!A$2:B$10000,2,FALSE)&amp;" &gt;"),"F")</f>
        <v/>
      </c>
      <c r="S272" s="292" t="str">
        <f>IFERROR(IF(AND($C272="",$G272=""),"",VLOOKUP($J272,FOAPs!C$2:D$10000,2,FALSE)&amp;" &gt;"),"O")</f>
        <v/>
      </c>
      <c r="T272" s="292"/>
      <c r="U272" s="209" t="str">
        <f>IFERROR(IF(AND($C272="",$G272=""),"",VLOOKUP($K272,FOAPs!E$2:F$10000,2,FALSE)&amp;" &gt;"),"A")</f>
        <v/>
      </c>
      <c r="V272" s="209" t="str">
        <f>IFERROR(IF(AND($C272="",$D272="",$G272=""),"",VLOOKUP($L272,FOAPs!G$2:H$10000,2,FALSE)),"P")</f>
        <v/>
      </c>
      <c r="W272" s="253" t="str">
        <f>IF(PAF!$B272="","",IF(PAF!$B272=EL!$Y$2,"SPE",IF(PAF!$B272=EL!$Z$2,"SPM",IF(PAF!$B272=EL!$AA$2,"SPLH",IF(PAF!$B272=EL!$K$2,"AT",IF(PAF!$B272=EL!$L$2,"WTO",IF(PAF!$B272=EL!$A$22,"ES",IF(PAF!$B272=EL!$A$4,"FWT",IF(PAF!$B272=EL!$O$2,"hon",IF(PAF!$B272=EL!$P$2,"Inv",IF(PAF!$B272=EL!$P$2,"Inv",IF(PAF!$B272=EL!$Q$2,"MT",IF(PAF!$B272=EL!R$2,"NT",IF(PAF!$B272=EL!$S$2,"OSR",IF(PAF!$B272=EL!$A$10,"PM",IF(PAF!$B272=EL!$U$2,"PW",IF(PAF!$B272=EL!$A$12,"re",IF(PAF!$B272=EL!$W$2,"OT",IF(PAF!$B272=EL!$X$2,"OTSeven","?")))))))))))))))))))</f>
        <v/>
      </c>
      <c r="X272" s="249" t="str">
        <f>IF(B272="","",B272&amp;IF($C$4=EL!$E$5,"Full Time","Part Time"))</f>
        <v/>
      </c>
      <c r="Y272" s="122" t="str">
        <f>IFERROR(VLOOKUP(X272,EL!$C$2:$D$36,2,"False"),"")</f>
        <v/>
      </c>
    </row>
    <row r="273" spans="1:25" ht="21.75" customHeight="1">
      <c r="A273" s="118" t="str">
        <f t="shared" si="5"/>
        <v/>
      </c>
      <c r="B273" s="206"/>
      <c r="C273" s="199"/>
      <c r="D273" s="147"/>
      <c r="E273" s="199"/>
      <c r="F273" s="199"/>
      <c r="G273" s="120"/>
      <c r="H273" s="140"/>
      <c r="I273" s="141"/>
      <c r="J273" s="121"/>
      <c r="K273" s="141"/>
      <c r="L273" s="141"/>
      <c r="M273" s="119">
        <f>IF(AND(G273="",C273="",H273=""),SUM($M$15:$M272),IF(G273*H273=0,"",G273*H273))</f>
        <v>0</v>
      </c>
      <c r="N273" s="322"/>
      <c r="O273" s="323"/>
      <c r="P273" s="324"/>
      <c r="Q273" s="230"/>
      <c r="R273" s="209" t="str">
        <f>IFERROR(IF(AND($C273="",$D273="",$G273=""),"",VLOOKUP($I273,FOAPs!A$2:B$10000,2,FALSE)&amp;" &gt;"),"F")</f>
        <v/>
      </c>
      <c r="S273" s="292" t="str">
        <f>IFERROR(IF(AND($C273="",$G273=""),"",VLOOKUP($J273,FOAPs!C$2:D$10000,2,FALSE)&amp;" &gt;"),"O")</f>
        <v/>
      </c>
      <c r="T273" s="292"/>
      <c r="U273" s="209" t="str">
        <f>IFERROR(IF(AND($C273="",$G273=""),"",VLOOKUP($K273,FOAPs!E$2:F$10000,2,FALSE)&amp;" &gt;"),"A")</f>
        <v/>
      </c>
      <c r="V273" s="209" t="str">
        <f>IFERROR(IF(AND($C273="",$D273="",$G273=""),"",VLOOKUP($L273,FOAPs!G$2:H$10000,2,FALSE)),"P")</f>
        <v/>
      </c>
      <c r="W273" s="253" t="str">
        <f>IF(PAF!$B273="","",IF(PAF!$B273=EL!$Y$2,"SPE",IF(PAF!$B273=EL!$Z$2,"SPM",IF(PAF!$B273=EL!$AA$2,"SPLH",IF(PAF!$B273=EL!$K$2,"AT",IF(PAF!$B273=EL!$L$2,"WTO",IF(PAF!$B273=EL!$A$22,"ES",IF(PAF!$B273=EL!$A$4,"FWT",IF(PAF!$B273=EL!$O$2,"hon",IF(PAF!$B273=EL!$P$2,"Inv",IF(PAF!$B273=EL!$P$2,"Inv",IF(PAF!$B273=EL!$Q$2,"MT",IF(PAF!$B273=EL!R$2,"NT",IF(PAF!$B273=EL!$S$2,"OSR",IF(PAF!$B273=EL!$A$10,"PM",IF(PAF!$B273=EL!$U$2,"PW",IF(PAF!$B273=EL!$A$12,"re",IF(PAF!$B273=EL!$W$2,"OT",IF(PAF!$B273=EL!$X$2,"OTSeven","?")))))))))))))))))))</f>
        <v/>
      </c>
      <c r="X273" s="249" t="str">
        <f>IF(B273="","",B273&amp;IF($C$4=EL!$E$5,"Full Time","Part Time"))</f>
        <v/>
      </c>
      <c r="Y273" s="122" t="str">
        <f>IFERROR(VLOOKUP(X273,EL!$C$2:$D$36,2,"False"),"")</f>
        <v/>
      </c>
    </row>
    <row r="274" spans="1:25" ht="21.75" customHeight="1">
      <c r="A274" s="118" t="str">
        <f t="shared" si="5"/>
        <v/>
      </c>
      <c r="B274" s="206"/>
      <c r="C274" s="199"/>
      <c r="D274" s="147"/>
      <c r="E274" s="199"/>
      <c r="F274" s="199"/>
      <c r="G274" s="120"/>
      <c r="H274" s="140"/>
      <c r="I274" s="141"/>
      <c r="J274" s="121"/>
      <c r="K274" s="141"/>
      <c r="L274" s="141"/>
      <c r="M274" s="119">
        <f>IF(AND(G274="",C274="",H274=""),SUM($M$15:$M273),IF(G274*H274=0,"",G274*H274))</f>
        <v>0</v>
      </c>
      <c r="N274" s="319"/>
      <c r="O274" s="320"/>
      <c r="P274" s="321"/>
      <c r="Q274" s="230"/>
      <c r="R274" s="209" t="str">
        <f>IFERROR(IF(AND($C274="",$D274="",$G274=""),"",VLOOKUP($I274,FOAPs!A$2:B$10000,2,FALSE)&amp;" &gt;"),"F")</f>
        <v/>
      </c>
      <c r="S274" s="292" t="str">
        <f>IFERROR(IF(AND($C274="",$G274=""),"",VLOOKUP($J274,FOAPs!C$2:D$10000,2,FALSE)&amp;" &gt;"),"O")</f>
        <v/>
      </c>
      <c r="T274" s="292"/>
      <c r="U274" s="209" t="str">
        <f>IFERROR(IF(AND($C274="",$G274=""),"",VLOOKUP($K274,FOAPs!E$2:F$10000,2,FALSE)&amp;" &gt;"),"A")</f>
        <v/>
      </c>
      <c r="V274" s="209" t="str">
        <f>IFERROR(IF(AND($C274="",$D274="",$G274=""),"",VLOOKUP($L274,FOAPs!G$2:H$10000,2,FALSE)),"P")</f>
        <v/>
      </c>
      <c r="W274" s="253" t="str">
        <f>IF(PAF!$B274="","",IF(PAF!$B274=EL!$Y$2,"SPE",IF(PAF!$B274=EL!$Z$2,"SPM",IF(PAF!$B274=EL!$AA$2,"SPLH",IF(PAF!$B274=EL!$K$2,"AT",IF(PAF!$B274=EL!$L$2,"WTO",IF(PAF!$B274=EL!$A$22,"ES",IF(PAF!$B274=EL!$A$4,"FWT",IF(PAF!$B274=EL!$O$2,"hon",IF(PAF!$B274=EL!$P$2,"Inv",IF(PAF!$B274=EL!$P$2,"Inv",IF(PAF!$B274=EL!$Q$2,"MT",IF(PAF!$B274=EL!R$2,"NT",IF(PAF!$B274=EL!$S$2,"OSR",IF(PAF!$B274=EL!$A$10,"PM",IF(PAF!$B274=EL!$U$2,"PW",IF(PAF!$B274=EL!$A$12,"re",IF(PAF!$B274=EL!$W$2,"OT",IF(PAF!$B274=EL!$X$2,"OTSeven","?")))))))))))))))))))</f>
        <v/>
      </c>
      <c r="X274" s="249" t="str">
        <f>IF(B274="","",B274&amp;IF($C$4=EL!$E$5,"Full Time","Part Time"))</f>
        <v/>
      </c>
      <c r="Y274" s="122" t="str">
        <f>IFERROR(VLOOKUP(X274,EL!$C$2:$D$36,2,"False"),"")</f>
        <v/>
      </c>
    </row>
    <row r="275" spans="1:25" ht="21.75" customHeight="1">
      <c r="A275" s="118" t="str">
        <f t="shared" si="5"/>
        <v/>
      </c>
      <c r="B275" s="206"/>
      <c r="C275" s="199"/>
      <c r="D275" s="147"/>
      <c r="E275" s="199"/>
      <c r="F275" s="199"/>
      <c r="G275" s="120"/>
      <c r="H275" s="140"/>
      <c r="I275" s="141"/>
      <c r="J275" s="121"/>
      <c r="K275" s="141"/>
      <c r="L275" s="141"/>
      <c r="M275" s="119">
        <f>IF(AND(G275="",C275="",H275=""),SUM($M$15:$M274),IF(G275*H275=0,"",G275*H275))</f>
        <v>0</v>
      </c>
      <c r="N275" s="322"/>
      <c r="O275" s="323"/>
      <c r="P275" s="324"/>
      <c r="Q275" s="230"/>
      <c r="R275" s="209" t="str">
        <f>IFERROR(IF(AND($C275="",$D275="",$G275=""),"",VLOOKUP($I275,FOAPs!A$2:B$10000,2,FALSE)&amp;" &gt;"),"F")</f>
        <v/>
      </c>
      <c r="S275" s="292" t="str">
        <f>IFERROR(IF(AND($C275="",$G275=""),"",VLOOKUP($J275,FOAPs!C$2:D$10000,2,FALSE)&amp;" &gt;"),"O")</f>
        <v/>
      </c>
      <c r="T275" s="292"/>
      <c r="U275" s="209" t="str">
        <f>IFERROR(IF(AND($C275="",$G275=""),"",VLOOKUP($K275,FOAPs!E$2:F$10000,2,FALSE)&amp;" &gt;"),"A")</f>
        <v/>
      </c>
      <c r="V275" s="209" t="str">
        <f>IFERROR(IF(AND($C275="",$D275="",$G275=""),"",VLOOKUP($L275,FOAPs!G$2:H$10000,2,FALSE)),"P")</f>
        <v/>
      </c>
      <c r="W275" s="253" t="str">
        <f>IF(PAF!$B275="","",IF(PAF!$B275=EL!$Y$2,"SPE",IF(PAF!$B275=EL!$Z$2,"SPM",IF(PAF!$B275=EL!$AA$2,"SPLH",IF(PAF!$B275=EL!$K$2,"AT",IF(PAF!$B275=EL!$L$2,"WTO",IF(PAF!$B275=EL!$A$22,"ES",IF(PAF!$B275=EL!$A$4,"FWT",IF(PAF!$B275=EL!$O$2,"hon",IF(PAF!$B275=EL!$P$2,"Inv",IF(PAF!$B275=EL!$P$2,"Inv",IF(PAF!$B275=EL!$Q$2,"MT",IF(PAF!$B275=EL!R$2,"NT",IF(PAF!$B275=EL!$S$2,"OSR",IF(PAF!$B275=EL!$A$10,"PM",IF(PAF!$B275=EL!$U$2,"PW",IF(PAF!$B275=EL!$A$12,"re",IF(PAF!$B275=EL!$W$2,"OT",IF(PAF!$B275=EL!$X$2,"OTSeven","?")))))))))))))))))))</f>
        <v/>
      </c>
      <c r="X275" s="249" t="str">
        <f>IF(B275="","",B275&amp;IF($C$4=EL!$E$5,"Full Time","Part Time"))</f>
        <v/>
      </c>
      <c r="Y275" s="122" t="str">
        <f>IFERROR(VLOOKUP(X275,EL!$C$2:$D$36,2,"False"),"")</f>
        <v/>
      </c>
    </row>
    <row r="276" spans="1:25" ht="21.75" customHeight="1">
      <c r="A276" s="118" t="str">
        <f t="shared" si="5"/>
        <v/>
      </c>
      <c r="B276" s="206"/>
      <c r="C276" s="199"/>
      <c r="D276" s="147"/>
      <c r="E276" s="199"/>
      <c r="F276" s="199"/>
      <c r="G276" s="120"/>
      <c r="H276" s="140"/>
      <c r="I276" s="141"/>
      <c r="J276" s="121"/>
      <c r="K276" s="141"/>
      <c r="L276" s="141"/>
      <c r="M276" s="119">
        <f>IF(AND(G276="",C276="",H276=""),SUM($M$15:$M275),IF(G276*H276=0,"",G276*H276))</f>
        <v>0</v>
      </c>
      <c r="N276" s="319"/>
      <c r="O276" s="320"/>
      <c r="P276" s="321"/>
      <c r="Q276" s="230"/>
      <c r="R276" s="209" t="str">
        <f>IFERROR(IF(AND($C276="",$D276="",$G276=""),"",VLOOKUP($I276,FOAPs!A$2:B$10000,2,FALSE)&amp;" &gt;"),"F")</f>
        <v/>
      </c>
      <c r="S276" s="292" t="str">
        <f>IFERROR(IF(AND($C276="",$G276=""),"",VLOOKUP($J276,FOAPs!C$2:D$10000,2,FALSE)&amp;" &gt;"),"O")</f>
        <v/>
      </c>
      <c r="T276" s="292"/>
      <c r="U276" s="209" t="str">
        <f>IFERROR(IF(AND($C276="",$G276=""),"",VLOOKUP($K276,FOAPs!E$2:F$10000,2,FALSE)&amp;" &gt;"),"A")</f>
        <v/>
      </c>
      <c r="V276" s="209" t="str">
        <f>IFERROR(IF(AND($C276="",$D276="",$G276=""),"",VLOOKUP($L276,FOAPs!G$2:H$10000,2,FALSE)),"P")</f>
        <v/>
      </c>
      <c r="W276" s="253" t="str">
        <f>IF(PAF!$B276="","",IF(PAF!$B276=EL!$Y$2,"SPE",IF(PAF!$B276=EL!$Z$2,"SPM",IF(PAF!$B276=EL!$AA$2,"SPLH",IF(PAF!$B276=EL!$K$2,"AT",IF(PAF!$B276=EL!$L$2,"WTO",IF(PAF!$B276=EL!$A$22,"ES",IF(PAF!$B276=EL!$A$4,"FWT",IF(PAF!$B276=EL!$O$2,"hon",IF(PAF!$B276=EL!$P$2,"Inv",IF(PAF!$B276=EL!$P$2,"Inv",IF(PAF!$B276=EL!$Q$2,"MT",IF(PAF!$B276=EL!R$2,"NT",IF(PAF!$B276=EL!$S$2,"OSR",IF(PAF!$B276=EL!$A$10,"PM",IF(PAF!$B276=EL!$U$2,"PW",IF(PAF!$B276=EL!$A$12,"re",IF(PAF!$B276=EL!$W$2,"OT",IF(PAF!$B276=EL!$X$2,"OTSeven","?")))))))))))))))))))</f>
        <v/>
      </c>
      <c r="X276" s="249" t="str">
        <f>IF(B276="","",B276&amp;IF($C$4=EL!$E$5,"Full Time","Part Time"))</f>
        <v/>
      </c>
      <c r="Y276" s="122" t="str">
        <f>IFERROR(VLOOKUP(X276,EL!$C$2:$D$36,2,"False"),"")</f>
        <v/>
      </c>
    </row>
    <row r="277" spans="1:25" ht="21.75" customHeight="1">
      <c r="A277" s="118" t="str">
        <f t="shared" si="5"/>
        <v/>
      </c>
      <c r="B277" s="206"/>
      <c r="C277" s="199"/>
      <c r="D277" s="147"/>
      <c r="E277" s="199"/>
      <c r="F277" s="199"/>
      <c r="G277" s="120"/>
      <c r="H277" s="140"/>
      <c r="I277" s="141"/>
      <c r="J277" s="121"/>
      <c r="K277" s="141"/>
      <c r="L277" s="141"/>
      <c r="M277" s="119">
        <f>IF(AND(G277="",C277="",H277=""),SUM($M$15:$M276),IF(G277*H277=0,"",G277*H277))</f>
        <v>0</v>
      </c>
      <c r="N277" s="322"/>
      <c r="O277" s="323"/>
      <c r="P277" s="324"/>
      <c r="Q277" s="230"/>
      <c r="R277" s="209" t="str">
        <f>IFERROR(IF(AND($C277="",$D277="",$G277=""),"",VLOOKUP($I277,FOAPs!A$2:B$10000,2,FALSE)&amp;" &gt;"),"F")</f>
        <v/>
      </c>
      <c r="S277" s="292" t="str">
        <f>IFERROR(IF(AND($C277="",$G277=""),"",VLOOKUP($J277,FOAPs!C$2:D$10000,2,FALSE)&amp;" &gt;"),"O")</f>
        <v/>
      </c>
      <c r="T277" s="292"/>
      <c r="U277" s="209" t="str">
        <f>IFERROR(IF(AND($C277="",$G277=""),"",VLOOKUP($K277,FOAPs!E$2:F$10000,2,FALSE)&amp;" &gt;"),"A")</f>
        <v/>
      </c>
      <c r="V277" s="209" t="str">
        <f>IFERROR(IF(AND($C277="",$D277="",$G277=""),"",VLOOKUP($L277,FOAPs!G$2:H$10000,2,FALSE)),"P")</f>
        <v/>
      </c>
      <c r="W277" s="253" t="str">
        <f>IF(PAF!$B277="","",IF(PAF!$B277=EL!$Y$2,"SPE",IF(PAF!$B277=EL!$Z$2,"SPM",IF(PAF!$B277=EL!$AA$2,"SPLH",IF(PAF!$B277=EL!$K$2,"AT",IF(PAF!$B277=EL!$L$2,"WTO",IF(PAF!$B277=EL!$A$22,"ES",IF(PAF!$B277=EL!$A$4,"FWT",IF(PAF!$B277=EL!$O$2,"hon",IF(PAF!$B277=EL!$P$2,"Inv",IF(PAF!$B277=EL!$P$2,"Inv",IF(PAF!$B277=EL!$Q$2,"MT",IF(PAF!$B277=EL!R$2,"NT",IF(PAF!$B277=EL!$S$2,"OSR",IF(PAF!$B277=EL!$A$10,"PM",IF(PAF!$B277=EL!$U$2,"PW",IF(PAF!$B277=EL!$A$12,"re",IF(PAF!$B277=EL!$W$2,"OT",IF(PAF!$B277=EL!$X$2,"OTSeven","?")))))))))))))))))))</f>
        <v/>
      </c>
      <c r="X277" s="249" t="str">
        <f>IF(B277="","",B277&amp;IF($C$4=EL!$E$5,"Full Time","Part Time"))</f>
        <v/>
      </c>
      <c r="Y277" s="122" t="str">
        <f>IFERROR(VLOOKUP(X277,EL!$C$2:$D$36,2,"False"),"")</f>
        <v/>
      </c>
    </row>
    <row r="278" spans="1:25" ht="21.75" customHeight="1">
      <c r="A278" s="118" t="str">
        <f t="shared" si="5"/>
        <v/>
      </c>
      <c r="B278" s="206"/>
      <c r="C278" s="199"/>
      <c r="D278" s="147"/>
      <c r="E278" s="199"/>
      <c r="F278" s="199"/>
      <c r="G278" s="120"/>
      <c r="H278" s="140"/>
      <c r="I278" s="141"/>
      <c r="J278" s="121"/>
      <c r="K278" s="141"/>
      <c r="L278" s="141"/>
      <c r="M278" s="119">
        <f>IF(AND(G278="",C278="",H278=""),SUM($M$15:$M277),IF(G278*H278=0,"",G278*H278))</f>
        <v>0</v>
      </c>
      <c r="N278" s="319"/>
      <c r="O278" s="320"/>
      <c r="P278" s="321"/>
      <c r="Q278" s="230"/>
      <c r="R278" s="209" t="str">
        <f>IFERROR(IF(AND($C278="",$D278="",$G278=""),"",VLOOKUP($I278,FOAPs!A$2:B$10000,2,FALSE)&amp;" &gt;"),"F")</f>
        <v/>
      </c>
      <c r="S278" s="292" t="str">
        <f>IFERROR(IF(AND($C278="",$G278=""),"",VLOOKUP($J278,FOAPs!C$2:D$10000,2,FALSE)&amp;" &gt;"),"O")</f>
        <v/>
      </c>
      <c r="T278" s="292"/>
      <c r="U278" s="209" t="str">
        <f>IFERROR(IF(AND($C278="",$G278=""),"",VLOOKUP($K278,FOAPs!E$2:F$10000,2,FALSE)&amp;" &gt;"),"A")</f>
        <v/>
      </c>
      <c r="V278" s="209" t="str">
        <f>IFERROR(IF(AND($C278="",$D278="",$G278=""),"",VLOOKUP($L278,FOAPs!G$2:H$10000,2,FALSE)),"P")</f>
        <v/>
      </c>
      <c r="W278" s="253" t="str">
        <f>IF(PAF!$B278="","",IF(PAF!$B278=EL!$Y$2,"SPE",IF(PAF!$B278=EL!$Z$2,"SPM",IF(PAF!$B278=EL!$AA$2,"SPLH",IF(PAF!$B278=EL!$K$2,"AT",IF(PAF!$B278=EL!$L$2,"WTO",IF(PAF!$B278=EL!$A$22,"ES",IF(PAF!$B278=EL!$A$4,"FWT",IF(PAF!$B278=EL!$O$2,"hon",IF(PAF!$B278=EL!$P$2,"Inv",IF(PAF!$B278=EL!$P$2,"Inv",IF(PAF!$B278=EL!$Q$2,"MT",IF(PAF!$B278=EL!R$2,"NT",IF(PAF!$B278=EL!$S$2,"OSR",IF(PAF!$B278=EL!$A$10,"PM",IF(PAF!$B278=EL!$U$2,"PW",IF(PAF!$B278=EL!$A$12,"re",IF(PAF!$B278=EL!$W$2,"OT",IF(PAF!$B278=EL!$X$2,"OTSeven","?")))))))))))))))))))</f>
        <v/>
      </c>
      <c r="X278" s="249" t="str">
        <f>IF(B278="","",B278&amp;IF($C$4=EL!$E$5,"Full Time","Part Time"))</f>
        <v/>
      </c>
      <c r="Y278" s="122" t="str">
        <f>IFERROR(VLOOKUP(X278,EL!$C$2:$D$36,2,"False"),"")</f>
        <v/>
      </c>
    </row>
    <row r="279" spans="1:25" ht="21.75" customHeight="1">
      <c r="A279" s="118" t="str">
        <f t="shared" si="5"/>
        <v/>
      </c>
      <c r="B279" s="206"/>
      <c r="C279" s="199"/>
      <c r="D279" s="147"/>
      <c r="E279" s="199"/>
      <c r="F279" s="199"/>
      <c r="G279" s="120"/>
      <c r="H279" s="140"/>
      <c r="I279" s="141"/>
      <c r="J279" s="121"/>
      <c r="K279" s="141"/>
      <c r="L279" s="141"/>
      <c r="M279" s="119">
        <f>IF(AND(G279="",C279="",H279=""),SUM($M$15:$M278),IF(G279*H279=0,"",G279*H279))</f>
        <v>0</v>
      </c>
      <c r="N279" s="322"/>
      <c r="O279" s="323"/>
      <c r="P279" s="324"/>
      <c r="Q279" s="230"/>
      <c r="R279" s="209" t="str">
        <f>IFERROR(IF(AND($C279="",$D279="",$G279=""),"",VLOOKUP($I279,FOAPs!A$2:B$10000,2,FALSE)&amp;" &gt;"),"F")</f>
        <v/>
      </c>
      <c r="S279" s="292" t="str">
        <f>IFERROR(IF(AND($C279="",$G279=""),"",VLOOKUP($J279,FOAPs!C$2:D$10000,2,FALSE)&amp;" &gt;"),"O")</f>
        <v/>
      </c>
      <c r="T279" s="292"/>
      <c r="U279" s="209" t="str">
        <f>IFERROR(IF(AND($C279="",$G279=""),"",VLOOKUP($K279,FOAPs!E$2:F$10000,2,FALSE)&amp;" &gt;"),"A")</f>
        <v/>
      </c>
      <c r="V279" s="209" t="str">
        <f>IFERROR(IF(AND($C279="",$D279="",$G279=""),"",VLOOKUP($L279,FOAPs!G$2:H$10000,2,FALSE)),"P")</f>
        <v/>
      </c>
      <c r="W279" s="253" t="str">
        <f>IF(PAF!$B279="","",IF(PAF!$B279=EL!$Y$2,"SPE",IF(PAF!$B279=EL!$Z$2,"SPM",IF(PAF!$B279=EL!$AA$2,"SPLH",IF(PAF!$B279=EL!$K$2,"AT",IF(PAF!$B279=EL!$L$2,"WTO",IF(PAF!$B279=EL!$A$22,"ES",IF(PAF!$B279=EL!$A$4,"FWT",IF(PAF!$B279=EL!$O$2,"hon",IF(PAF!$B279=EL!$P$2,"Inv",IF(PAF!$B279=EL!$P$2,"Inv",IF(PAF!$B279=EL!$Q$2,"MT",IF(PAF!$B279=EL!R$2,"NT",IF(PAF!$B279=EL!$S$2,"OSR",IF(PAF!$B279=EL!$A$10,"PM",IF(PAF!$B279=EL!$U$2,"PW",IF(PAF!$B279=EL!$A$12,"re",IF(PAF!$B279=EL!$W$2,"OT",IF(PAF!$B279=EL!$X$2,"OTSeven","?")))))))))))))))))))</f>
        <v/>
      </c>
      <c r="X279" s="249" t="str">
        <f>IF(B279="","",B279&amp;IF($C$4=EL!$E$5,"Full Time","Part Time"))</f>
        <v/>
      </c>
      <c r="Y279" s="122" t="str">
        <f>IFERROR(VLOOKUP(X279,EL!$C$2:$D$36,2,"False"),"")</f>
        <v/>
      </c>
    </row>
    <row r="280" spans="1:25" ht="21.75" customHeight="1">
      <c r="A280" s="118" t="str">
        <f t="shared" si="5"/>
        <v/>
      </c>
      <c r="B280" s="206"/>
      <c r="C280" s="199"/>
      <c r="D280" s="147"/>
      <c r="E280" s="199"/>
      <c r="F280" s="199"/>
      <c r="G280" s="120"/>
      <c r="H280" s="140"/>
      <c r="I280" s="141"/>
      <c r="J280" s="121"/>
      <c r="K280" s="141"/>
      <c r="L280" s="141"/>
      <c r="M280" s="119">
        <f>IF(AND(G280="",C280="",H280=""),SUM($M$15:$M279),IF(G280*H280=0,"",G280*H280))</f>
        <v>0</v>
      </c>
      <c r="N280" s="319"/>
      <c r="O280" s="320"/>
      <c r="P280" s="321"/>
      <c r="Q280" s="230"/>
      <c r="R280" s="209" t="str">
        <f>IFERROR(IF(AND($C280="",$D280="",$G280=""),"",VLOOKUP($I280,FOAPs!A$2:B$10000,2,FALSE)&amp;" &gt;"),"F")</f>
        <v/>
      </c>
      <c r="S280" s="292" t="str">
        <f>IFERROR(IF(AND($C280="",$G280=""),"",VLOOKUP($J280,FOAPs!C$2:D$10000,2,FALSE)&amp;" &gt;"),"O")</f>
        <v/>
      </c>
      <c r="T280" s="292"/>
      <c r="U280" s="209" t="str">
        <f>IFERROR(IF(AND($C280="",$G280=""),"",VLOOKUP($K280,FOAPs!E$2:F$10000,2,FALSE)&amp;" &gt;"),"A")</f>
        <v/>
      </c>
      <c r="V280" s="209" t="str">
        <f>IFERROR(IF(AND($C280="",$D280="",$G280=""),"",VLOOKUP($L280,FOAPs!G$2:H$10000,2,FALSE)),"P")</f>
        <v/>
      </c>
      <c r="W280" s="253" t="str">
        <f>IF(PAF!$B280="","",IF(PAF!$B280=EL!$Y$2,"SPE",IF(PAF!$B280=EL!$Z$2,"SPM",IF(PAF!$B280=EL!$AA$2,"SPLH",IF(PAF!$B280=EL!$K$2,"AT",IF(PAF!$B280=EL!$L$2,"WTO",IF(PAF!$B280=EL!$A$22,"ES",IF(PAF!$B280=EL!$A$4,"FWT",IF(PAF!$B280=EL!$O$2,"hon",IF(PAF!$B280=EL!$P$2,"Inv",IF(PAF!$B280=EL!$P$2,"Inv",IF(PAF!$B280=EL!$Q$2,"MT",IF(PAF!$B280=EL!R$2,"NT",IF(PAF!$B280=EL!$S$2,"OSR",IF(PAF!$B280=EL!$A$10,"PM",IF(PAF!$B280=EL!$U$2,"PW",IF(PAF!$B280=EL!$A$12,"re",IF(PAF!$B280=EL!$W$2,"OT",IF(PAF!$B280=EL!$X$2,"OTSeven","?")))))))))))))))))))</f>
        <v/>
      </c>
      <c r="X280" s="249" t="str">
        <f>IF(B280="","",B280&amp;IF($C$4=EL!$E$5,"Full Time","Part Time"))</f>
        <v/>
      </c>
      <c r="Y280" s="122" t="str">
        <f>IFERROR(VLOOKUP(X280,EL!$C$2:$D$36,2,"False"),"")</f>
        <v/>
      </c>
    </row>
    <row r="281" spans="1:25" ht="21.75" customHeight="1">
      <c r="A281" s="118" t="str">
        <f t="shared" si="5"/>
        <v/>
      </c>
      <c r="B281" s="206"/>
      <c r="C281" s="199"/>
      <c r="D281" s="147"/>
      <c r="E281" s="199"/>
      <c r="F281" s="199"/>
      <c r="G281" s="120"/>
      <c r="H281" s="140"/>
      <c r="I281" s="141"/>
      <c r="J281" s="121"/>
      <c r="K281" s="141"/>
      <c r="L281" s="141"/>
      <c r="M281" s="119">
        <f>IF(AND(G281="",C281="",H281=""),SUM($M$15:$M280),IF(G281*H281=0,"",G281*H281))</f>
        <v>0</v>
      </c>
      <c r="N281" s="322"/>
      <c r="O281" s="323"/>
      <c r="P281" s="324"/>
      <c r="Q281" s="230"/>
      <c r="R281" s="209" t="str">
        <f>IFERROR(IF(AND($C281="",$D281="",$G281=""),"",VLOOKUP($I281,FOAPs!A$2:B$10000,2,FALSE)&amp;" &gt;"),"F")</f>
        <v/>
      </c>
      <c r="S281" s="292" t="str">
        <f>IFERROR(IF(AND($C281="",$G281=""),"",VLOOKUP($J281,FOAPs!C$2:D$10000,2,FALSE)&amp;" &gt;"),"O")</f>
        <v/>
      </c>
      <c r="T281" s="292"/>
      <c r="U281" s="209" t="str">
        <f>IFERROR(IF(AND($C281="",$G281=""),"",VLOOKUP($K281,FOAPs!E$2:F$10000,2,FALSE)&amp;" &gt;"),"A")</f>
        <v/>
      </c>
      <c r="V281" s="209" t="str">
        <f>IFERROR(IF(AND($C281="",$D281="",$G281=""),"",VLOOKUP($L281,FOAPs!G$2:H$10000,2,FALSE)),"P")</f>
        <v/>
      </c>
      <c r="W281" s="253" t="str">
        <f>IF(PAF!$B281="","",IF(PAF!$B281=EL!$Y$2,"SPE",IF(PAF!$B281=EL!$Z$2,"SPM",IF(PAF!$B281=EL!$AA$2,"SPLH",IF(PAF!$B281=EL!$K$2,"AT",IF(PAF!$B281=EL!$L$2,"WTO",IF(PAF!$B281=EL!$A$22,"ES",IF(PAF!$B281=EL!$A$4,"FWT",IF(PAF!$B281=EL!$O$2,"hon",IF(PAF!$B281=EL!$P$2,"Inv",IF(PAF!$B281=EL!$P$2,"Inv",IF(PAF!$B281=EL!$Q$2,"MT",IF(PAF!$B281=EL!R$2,"NT",IF(PAF!$B281=EL!$S$2,"OSR",IF(PAF!$B281=EL!$A$10,"PM",IF(PAF!$B281=EL!$U$2,"PW",IF(PAF!$B281=EL!$A$12,"re",IF(PAF!$B281=EL!$W$2,"OT",IF(PAF!$B281=EL!$X$2,"OTSeven","?")))))))))))))))))))</f>
        <v/>
      </c>
      <c r="X281" s="249" t="str">
        <f>IF(B281="","",B281&amp;IF($C$4=EL!$E$5,"Full Time","Part Time"))</f>
        <v/>
      </c>
      <c r="Y281" s="122" t="str">
        <f>IFERROR(VLOOKUP(X281,EL!$C$2:$D$36,2,"False"),"")</f>
        <v/>
      </c>
    </row>
    <row r="282" spans="1:25" ht="21.75" customHeight="1">
      <c r="A282" s="118" t="str">
        <f t="shared" ref="A282:A345" si="6">IFERROR(IF(AND(B282="",C282="",D282="",E282="",F282="",G282="",H282=""),"",A281+1),"")</f>
        <v/>
      </c>
      <c r="B282" s="206"/>
      <c r="C282" s="199"/>
      <c r="D282" s="147"/>
      <c r="E282" s="199"/>
      <c r="F282" s="199"/>
      <c r="G282" s="120"/>
      <c r="H282" s="140"/>
      <c r="I282" s="141"/>
      <c r="J282" s="121"/>
      <c r="K282" s="141"/>
      <c r="L282" s="141"/>
      <c r="M282" s="119">
        <f>IF(AND(G282="",C282="",H282=""),SUM($M$15:$M281),IF(G282*H282=0,"",G282*H282))</f>
        <v>0</v>
      </c>
      <c r="N282" s="319"/>
      <c r="O282" s="320"/>
      <c r="P282" s="321"/>
      <c r="Q282" s="230"/>
      <c r="R282" s="209" t="str">
        <f>IFERROR(IF(AND($C282="",$D282="",$G282=""),"",VLOOKUP($I282,FOAPs!A$2:B$10000,2,FALSE)&amp;" &gt;"),"F")</f>
        <v/>
      </c>
      <c r="S282" s="292" t="str">
        <f>IFERROR(IF(AND($C282="",$G282=""),"",VLOOKUP($J282,FOAPs!C$2:D$10000,2,FALSE)&amp;" &gt;"),"O")</f>
        <v/>
      </c>
      <c r="T282" s="292"/>
      <c r="U282" s="209" t="str">
        <f>IFERROR(IF(AND($C282="",$G282=""),"",VLOOKUP($K282,FOAPs!E$2:F$10000,2,FALSE)&amp;" &gt;"),"A")</f>
        <v/>
      </c>
      <c r="V282" s="209" t="str">
        <f>IFERROR(IF(AND($C282="",$D282="",$G282=""),"",VLOOKUP($L282,FOAPs!G$2:H$10000,2,FALSE)),"P")</f>
        <v/>
      </c>
      <c r="W282" s="253" t="str">
        <f>IF(PAF!$B282="","",IF(PAF!$B282=EL!$Y$2,"SPE",IF(PAF!$B282=EL!$Z$2,"SPM",IF(PAF!$B282=EL!$AA$2,"SPLH",IF(PAF!$B282=EL!$K$2,"AT",IF(PAF!$B282=EL!$L$2,"WTO",IF(PAF!$B282=EL!$A$22,"ES",IF(PAF!$B282=EL!$A$4,"FWT",IF(PAF!$B282=EL!$O$2,"hon",IF(PAF!$B282=EL!$P$2,"Inv",IF(PAF!$B282=EL!$P$2,"Inv",IF(PAF!$B282=EL!$Q$2,"MT",IF(PAF!$B282=EL!R$2,"NT",IF(PAF!$B282=EL!$S$2,"OSR",IF(PAF!$B282=EL!$A$10,"PM",IF(PAF!$B282=EL!$U$2,"PW",IF(PAF!$B282=EL!$A$12,"re",IF(PAF!$B282=EL!$W$2,"OT",IF(PAF!$B282=EL!$X$2,"OTSeven","?")))))))))))))))))))</f>
        <v/>
      </c>
      <c r="X282" s="249" t="str">
        <f>IF(B282="","",B282&amp;IF($C$4=EL!$E$5,"Full Time","Part Time"))</f>
        <v/>
      </c>
      <c r="Y282" s="122" t="str">
        <f>IFERROR(VLOOKUP(X282,EL!$C$2:$D$36,2,"False"),"")</f>
        <v/>
      </c>
    </row>
    <row r="283" spans="1:25" ht="21.75" customHeight="1">
      <c r="A283" s="118" t="str">
        <f t="shared" si="6"/>
        <v/>
      </c>
      <c r="B283" s="206"/>
      <c r="C283" s="199"/>
      <c r="D283" s="147"/>
      <c r="E283" s="199"/>
      <c r="F283" s="199"/>
      <c r="G283" s="120"/>
      <c r="H283" s="140"/>
      <c r="I283" s="141"/>
      <c r="J283" s="121"/>
      <c r="K283" s="141"/>
      <c r="L283" s="141"/>
      <c r="M283" s="119">
        <f>IF(AND(G283="",C283="",H283=""),SUM($M$15:$M282),IF(G283*H283=0,"",G283*H283))</f>
        <v>0</v>
      </c>
      <c r="N283" s="322"/>
      <c r="O283" s="323"/>
      <c r="P283" s="324"/>
      <c r="Q283" s="230"/>
      <c r="R283" s="209" t="str">
        <f>IFERROR(IF(AND($C283="",$D283="",$G283=""),"",VLOOKUP($I283,FOAPs!A$2:B$10000,2,FALSE)&amp;" &gt;"),"F")</f>
        <v/>
      </c>
      <c r="S283" s="292" t="str">
        <f>IFERROR(IF(AND($C283="",$G283=""),"",VLOOKUP($J283,FOAPs!C$2:D$10000,2,FALSE)&amp;" &gt;"),"O")</f>
        <v/>
      </c>
      <c r="T283" s="292"/>
      <c r="U283" s="209" t="str">
        <f>IFERROR(IF(AND($C283="",$G283=""),"",VLOOKUP($K283,FOAPs!E$2:F$10000,2,FALSE)&amp;" &gt;"),"A")</f>
        <v/>
      </c>
      <c r="V283" s="209" t="str">
        <f>IFERROR(IF(AND($C283="",$D283="",$G283=""),"",VLOOKUP($L283,FOAPs!G$2:H$10000,2,FALSE)),"P")</f>
        <v/>
      </c>
      <c r="W283" s="253" t="str">
        <f>IF(PAF!$B283="","",IF(PAF!$B283=EL!$Y$2,"SPE",IF(PAF!$B283=EL!$Z$2,"SPM",IF(PAF!$B283=EL!$AA$2,"SPLH",IF(PAF!$B283=EL!$K$2,"AT",IF(PAF!$B283=EL!$L$2,"WTO",IF(PAF!$B283=EL!$A$22,"ES",IF(PAF!$B283=EL!$A$4,"FWT",IF(PAF!$B283=EL!$O$2,"hon",IF(PAF!$B283=EL!$P$2,"Inv",IF(PAF!$B283=EL!$P$2,"Inv",IF(PAF!$B283=EL!$Q$2,"MT",IF(PAF!$B283=EL!R$2,"NT",IF(PAF!$B283=EL!$S$2,"OSR",IF(PAF!$B283=EL!$A$10,"PM",IF(PAF!$B283=EL!$U$2,"PW",IF(PAF!$B283=EL!$A$12,"re",IF(PAF!$B283=EL!$W$2,"OT",IF(PAF!$B283=EL!$X$2,"OTSeven","?")))))))))))))))))))</f>
        <v/>
      </c>
      <c r="X283" s="249" t="str">
        <f>IF(B283="","",B283&amp;IF($C$4=EL!$E$5,"Full Time","Part Time"))</f>
        <v/>
      </c>
      <c r="Y283" s="122" t="str">
        <f>IFERROR(VLOOKUP(X283,EL!$C$2:$D$36,2,"False"),"")</f>
        <v/>
      </c>
    </row>
    <row r="284" spans="1:25" ht="21.75" customHeight="1">
      <c r="A284" s="118" t="str">
        <f t="shared" si="6"/>
        <v/>
      </c>
      <c r="B284" s="206"/>
      <c r="C284" s="199"/>
      <c r="D284" s="147"/>
      <c r="E284" s="199"/>
      <c r="F284" s="199"/>
      <c r="G284" s="120"/>
      <c r="H284" s="140"/>
      <c r="I284" s="141"/>
      <c r="J284" s="121"/>
      <c r="K284" s="141"/>
      <c r="L284" s="141"/>
      <c r="M284" s="119">
        <f>IF(AND(G284="",C284="",H284=""),SUM($M$15:$M283),IF(G284*H284=0,"",G284*H284))</f>
        <v>0</v>
      </c>
      <c r="N284" s="319"/>
      <c r="O284" s="320"/>
      <c r="P284" s="321"/>
      <c r="Q284" s="230"/>
      <c r="R284" s="209" t="str">
        <f>IFERROR(IF(AND($C284="",$D284="",$G284=""),"",VLOOKUP($I284,FOAPs!A$2:B$10000,2,FALSE)&amp;" &gt;"),"F")</f>
        <v/>
      </c>
      <c r="S284" s="292" t="str">
        <f>IFERROR(IF(AND($C284="",$G284=""),"",VLOOKUP($J284,FOAPs!C$2:D$10000,2,FALSE)&amp;" &gt;"),"O")</f>
        <v/>
      </c>
      <c r="T284" s="292"/>
      <c r="U284" s="209" t="str">
        <f>IFERROR(IF(AND($C284="",$G284=""),"",VLOOKUP($K284,FOAPs!E$2:F$10000,2,FALSE)&amp;" &gt;"),"A")</f>
        <v/>
      </c>
      <c r="V284" s="209" t="str">
        <f>IFERROR(IF(AND($C284="",$D284="",$G284=""),"",VLOOKUP($L284,FOAPs!G$2:H$10000,2,FALSE)),"P")</f>
        <v/>
      </c>
      <c r="W284" s="253" t="str">
        <f>IF(PAF!$B284="","",IF(PAF!$B284=EL!$Y$2,"SPE",IF(PAF!$B284=EL!$Z$2,"SPM",IF(PAF!$B284=EL!$AA$2,"SPLH",IF(PAF!$B284=EL!$K$2,"AT",IF(PAF!$B284=EL!$L$2,"WTO",IF(PAF!$B284=EL!$A$22,"ES",IF(PAF!$B284=EL!$A$4,"FWT",IF(PAF!$B284=EL!$O$2,"hon",IF(PAF!$B284=EL!$P$2,"Inv",IF(PAF!$B284=EL!$P$2,"Inv",IF(PAF!$B284=EL!$Q$2,"MT",IF(PAF!$B284=EL!R$2,"NT",IF(PAF!$B284=EL!$S$2,"OSR",IF(PAF!$B284=EL!$A$10,"PM",IF(PAF!$B284=EL!$U$2,"PW",IF(PAF!$B284=EL!$A$12,"re",IF(PAF!$B284=EL!$W$2,"OT",IF(PAF!$B284=EL!$X$2,"OTSeven","?")))))))))))))))))))</f>
        <v/>
      </c>
      <c r="X284" s="249" t="str">
        <f>IF(B284="","",B284&amp;IF($C$4=EL!$E$5,"Full Time","Part Time"))</f>
        <v/>
      </c>
      <c r="Y284" s="122" t="str">
        <f>IFERROR(VLOOKUP(X284,EL!$C$2:$D$36,2,"False"),"")</f>
        <v/>
      </c>
    </row>
    <row r="285" spans="1:25" ht="21.75" customHeight="1">
      <c r="A285" s="118" t="str">
        <f t="shared" si="6"/>
        <v/>
      </c>
      <c r="B285" s="206"/>
      <c r="C285" s="199"/>
      <c r="D285" s="147"/>
      <c r="E285" s="199"/>
      <c r="F285" s="199"/>
      <c r="G285" s="120"/>
      <c r="H285" s="140"/>
      <c r="I285" s="141"/>
      <c r="J285" s="121"/>
      <c r="K285" s="141"/>
      <c r="L285" s="141"/>
      <c r="M285" s="119">
        <f>IF(AND(G285="",C285="",H285=""),SUM($M$15:$M284),IF(G285*H285=0,"",G285*H285))</f>
        <v>0</v>
      </c>
      <c r="N285" s="322"/>
      <c r="O285" s="323"/>
      <c r="P285" s="324"/>
      <c r="Q285" s="230"/>
      <c r="R285" s="209" t="str">
        <f>IFERROR(IF(AND($C285="",$D285="",$G285=""),"",VLOOKUP($I285,FOAPs!A$2:B$10000,2,FALSE)&amp;" &gt;"),"F")</f>
        <v/>
      </c>
      <c r="S285" s="292" t="str">
        <f>IFERROR(IF(AND($C285="",$G285=""),"",VLOOKUP($J285,FOAPs!C$2:D$10000,2,FALSE)&amp;" &gt;"),"O")</f>
        <v/>
      </c>
      <c r="T285" s="292"/>
      <c r="U285" s="209" t="str">
        <f>IFERROR(IF(AND($C285="",$G285=""),"",VLOOKUP($K285,FOAPs!E$2:F$10000,2,FALSE)&amp;" &gt;"),"A")</f>
        <v/>
      </c>
      <c r="V285" s="209" t="str">
        <f>IFERROR(IF(AND($C285="",$D285="",$G285=""),"",VLOOKUP($L285,FOAPs!G$2:H$10000,2,FALSE)),"P")</f>
        <v/>
      </c>
      <c r="W285" s="253" t="str">
        <f>IF(PAF!$B285="","",IF(PAF!$B285=EL!$Y$2,"SPE",IF(PAF!$B285=EL!$Z$2,"SPM",IF(PAF!$B285=EL!$AA$2,"SPLH",IF(PAF!$B285=EL!$K$2,"AT",IF(PAF!$B285=EL!$L$2,"WTO",IF(PAF!$B285=EL!$A$22,"ES",IF(PAF!$B285=EL!$A$4,"FWT",IF(PAF!$B285=EL!$O$2,"hon",IF(PAF!$B285=EL!$P$2,"Inv",IF(PAF!$B285=EL!$P$2,"Inv",IF(PAF!$B285=EL!$Q$2,"MT",IF(PAF!$B285=EL!R$2,"NT",IF(PAF!$B285=EL!$S$2,"OSR",IF(PAF!$B285=EL!$A$10,"PM",IF(PAF!$B285=EL!$U$2,"PW",IF(PAF!$B285=EL!$A$12,"re",IF(PAF!$B285=EL!$W$2,"OT",IF(PAF!$B285=EL!$X$2,"OTSeven","?")))))))))))))))))))</f>
        <v/>
      </c>
      <c r="X285" s="249" t="str">
        <f>IF(B285="","",B285&amp;IF($C$4=EL!$E$5,"Full Time","Part Time"))</f>
        <v/>
      </c>
      <c r="Y285" s="122" t="str">
        <f>IFERROR(VLOOKUP(X285,EL!$C$2:$D$36,2,"False"),"")</f>
        <v/>
      </c>
    </row>
    <row r="286" spans="1:25" ht="21.75" customHeight="1">
      <c r="A286" s="118" t="str">
        <f t="shared" si="6"/>
        <v/>
      </c>
      <c r="B286" s="206"/>
      <c r="C286" s="199"/>
      <c r="D286" s="147"/>
      <c r="E286" s="199"/>
      <c r="F286" s="199"/>
      <c r="G286" s="120"/>
      <c r="H286" s="140"/>
      <c r="I286" s="141"/>
      <c r="J286" s="121"/>
      <c r="K286" s="141"/>
      <c r="L286" s="141"/>
      <c r="M286" s="119">
        <f>IF(AND(G286="",C286="",H286=""),SUM($M$15:$M285),IF(G286*H286=0,"",G286*H286))</f>
        <v>0</v>
      </c>
      <c r="N286" s="319"/>
      <c r="O286" s="320"/>
      <c r="P286" s="321"/>
      <c r="Q286" s="230"/>
      <c r="R286" s="209" t="str">
        <f>IFERROR(IF(AND($C286="",$D286="",$G286=""),"",VLOOKUP($I286,FOAPs!A$2:B$10000,2,FALSE)&amp;" &gt;"),"F")</f>
        <v/>
      </c>
      <c r="S286" s="292" t="str">
        <f>IFERROR(IF(AND($C286="",$G286=""),"",VLOOKUP($J286,FOAPs!C$2:D$10000,2,FALSE)&amp;" &gt;"),"O")</f>
        <v/>
      </c>
      <c r="T286" s="292"/>
      <c r="U286" s="209" t="str">
        <f>IFERROR(IF(AND($C286="",$G286=""),"",VLOOKUP($K286,FOAPs!E$2:F$10000,2,FALSE)&amp;" &gt;"),"A")</f>
        <v/>
      </c>
      <c r="V286" s="209" t="str">
        <f>IFERROR(IF(AND($C286="",$D286="",$G286=""),"",VLOOKUP($L286,FOAPs!G$2:H$10000,2,FALSE)),"P")</f>
        <v/>
      </c>
      <c r="W286" s="253" t="str">
        <f>IF(PAF!$B286="","",IF(PAF!$B286=EL!$Y$2,"SPE",IF(PAF!$B286=EL!$Z$2,"SPM",IF(PAF!$B286=EL!$AA$2,"SPLH",IF(PAF!$B286=EL!$K$2,"AT",IF(PAF!$B286=EL!$L$2,"WTO",IF(PAF!$B286=EL!$A$22,"ES",IF(PAF!$B286=EL!$A$4,"FWT",IF(PAF!$B286=EL!$O$2,"hon",IF(PAF!$B286=EL!$P$2,"Inv",IF(PAF!$B286=EL!$P$2,"Inv",IF(PAF!$B286=EL!$Q$2,"MT",IF(PAF!$B286=EL!R$2,"NT",IF(PAF!$B286=EL!$S$2,"OSR",IF(PAF!$B286=EL!$A$10,"PM",IF(PAF!$B286=EL!$U$2,"PW",IF(PAF!$B286=EL!$A$12,"re",IF(PAF!$B286=EL!$W$2,"OT",IF(PAF!$B286=EL!$X$2,"OTSeven","?")))))))))))))))))))</f>
        <v/>
      </c>
      <c r="X286" s="249" t="str">
        <f>IF(B286="","",B286&amp;IF($C$4=EL!$E$5,"Full Time","Part Time"))</f>
        <v/>
      </c>
      <c r="Y286" s="122" t="str">
        <f>IFERROR(VLOOKUP(X286,EL!$C$2:$D$36,2,"False"),"")</f>
        <v/>
      </c>
    </row>
    <row r="287" spans="1:25" ht="21.75" customHeight="1">
      <c r="A287" s="118" t="str">
        <f t="shared" si="6"/>
        <v/>
      </c>
      <c r="B287" s="206"/>
      <c r="C287" s="199"/>
      <c r="D287" s="147"/>
      <c r="E287" s="199"/>
      <c r="F287" s="199"/>
      <c r="G287" s="120"/>
      <c r="H287" s="140"/>
      <c r="I287" s="141"/>
      <c r="J287" s="121"/>
      <c r="K287" s="141"/>
      <c r="L287" s="141"/>
      <c r="M287" s="119">
        <f>IF(AND(G287="",C287="",H287=""),SUM($M$15:$M286),IF(G287*H287=0,"",G287*H287))</f>
        <v>0</v>
      </c>
      <c r="N287" s="322"/>
      <c r="O287" s="323"/>
      <c r="P287" s="324"/>
      <c r="Q287" s="230"/>
      <c r="R287" s="209" t="str">
        <f>IFERROR(IF(AND($C287="",$D287="",$G287=""),"",VLOOKUP($I287,FOAPs!A$2:B$10000,2,FALSE)&amp;" &gt;"),"F")</f>
        <v/>
      </c>
      <c r="S287" s="292" t="str">
        <f>IFERROR(IF(AND($C287="",$G287=""),"",VLOOKUP($J287,FOAPs!C$2:D$10000,2,FALSE)&amp;" &gt;"),"O")</f>
        <v/>
      </c>
      <c r="T287" s="292"/>
      <c r="U287" s="209" t="str">
        <f>IFERROR(IF(AND($C287="",$G287=""),"",VLOOKUP($K287,FOAPs!E$2:F$10000,2,FALSE)&amp;" &gt;"),"A")</f>
        <v/>
      </c>
      <c r="V287" s="209" t="str">
        <f>IFERROR(IF(AND($C287="",$D287="",$G287=""),"",VLOOKUP($L287,FOAPs!G$2:H$10000,2,FALSE)),"P")</f>
        <v/>
      </c>
      <c r="W287" s="253" t="str">
        <f>IF(PAF!$B287="","",IF(PAF!$B287=EL!$Y$2,"SPE",IF(PAF!$B287=EL!$Z$2,"SPM",IF(PAF!$B287=EL!$AA$2,"SPLH",IF(PAF!$B287=EL!$K$2,"AT",IF(PAF!$B287=EL!$L$2,"WTO",IF(PAF!$B287=EL!$A$22,"ES",IF(PAF!$B287=EL!$A$4,"FWT",IF(PAF!$B287=EL!$O$2,"hon",IF(PAF!$B287=EL!$P$2,"Inv",IF(PAF!$B287=EL!$P$2,"Inv",IF(PAF!$B287=EL!$Q$2,"MT",IF(PAF!$B287=EL!R$2,"NT",IF(PAF!$B287=EL!$S$2,"OSR",IF(PAF!$B287=EL!$A$10,"PM",IF(PAF!$B287=EL!$U$2,"PW",IF(PAF!$B287=EL!$A$12,"re",IF(PAF!$B287=EL!$W$2,"OT",IF(PAF!$B287=EL!$X$2,"OTSeven","?")))))))))))))))))))</f>
        <v/>
      </c>
      <c r="X287" s="249" t="str">
        <f>IF(B287="","",B287&amp;IF($C$4=EL!$E$5,"Full Time","Part Time"))</f>
        <v/>
      </c>
      <c r="Y287" s="122" t="str">
        <f>IFERROR(VLOOKUP(X287,EL!$C$2:$D$36,2,"False"),"")</f>
        <v/>
      </c>
    </row>
    <row r="288" spans="1:25" ht="21.75" customHeight="1">
      <c r="A288" s="118" t="str">
        <f t="shared" si="6"/>
        <v/>
      </c>
      <c r="B288" s="206"/>
      <c r="C288" s="199"/>
      <c r="D288" s="147"/>
      <c r="E288" s="199"/>
      <c r="F288" s="199"/>
      <c r="G288" s="120"/>
      <c r="H288" s="140"/>
      <c r="I288" s="141"/>
      <c r="J288" s="121"/>
      <c r="K288" s="141"/>
      <c r="L288" s="141"/>
      <c r="M288" s="119">
        <f>IF(AND(G288="",C288="",H288=""),SUM($M$15:$M287),IF(G288*H288=0,"",G288*H288))</f>
        <v>0</v>
      </c>
      <c r="N288" s="319"/>
      <c r="O288" s="320"/>
      <c r="P288" s="321"/>
      <c r="Q288" s="230"/>
      <c r="R288" s="209" t="str">
        <f>IFERROR(IF(AND($C288="",$D288="",$G288=""),"",VLOOKUP($I288,FOAPs!A$2:B$10000,2,FALSE)&amp;" &gt;"),"F")</f>
        <v/>
      </c>
      <c r="S288" s="292" t="str">
        <f>IFERROR(IF(AND($C288="",$G288=""),"",VLOOKUP($J288,FOAPs!C$2:D$10000,2,FALSE)&amp;" &gt;"),"O")</f>
        <v/>
      </c>
      <c r="T288" s="292"/>
      <c r="U288" s="209" t="str">
        <f>IFERROR(IF(AND($C288="",$G288=""),"",VLOOKUP($K288,FOAPs!E$2:F$10000,2,FALSE)&amp;" &gt;"),"A")</f>
        <v/>
      </c>
      <c r="V288" s="209" t="str">
        <f>IFERROR(IF(AND($C288="",$D288="",$G288=""),"",VLOOKUP($L288,FOAPs!G$2:H$10000,2,FALSE)),"P")</f>
        <v/>
      </c>
      <c r="W288" s="253" t="str">
        <f>IF(PAF!$B288="","",IF(PAF!$B288=EL!$Y$2,"SPE",IF(PAF!$B288=EL!$Z$2,"SPM",IF(PAF!$B288=EL!$AA$2,"SPLH",IF(PAF!$B288=EL!$K$2,"AT",IF(PAF!$B288=EL!$L$2,"WTO",IF(PAF!$B288=EL!$A$22,"ES",IF(PAF!$B288=EL!$A$4,"FWT",IF(PAF!$B288=EL!$O$2,"hon",IF(PAF!$B288=EL!$P$2,"Inv",IF(PAF!$B288=EL!$P$2,"Inv",IF(PAF!$B288=EL!$Q$2,"MT",IF(PAF!$B288=EL!R$2,"NT",IF(PAF!$B288=EL!$S$2,"OSR",IF(PAF!$B288=EL!$A$10,"PM",IF(PAF!$B288=EL!$U$2,"PW",IF(PAF!$B288=EL!$A$12,"re",IF(PAF!$B288=EL!$W$2,"OT",IF(PAF!$B288=EL!$X$2,"OTSeven","?")))))))))))))))))))</f>
        <v/>
      </c>
      <c r="X288" s="249" t="str">
        <f>IF(B288="","",B288&amp;IF($C$4=EL!$E$5,"Full Time","Part Time"))</f>
        <v/>
      </c>
      <c r="Y288" s="122" t="str">
        <f>IFERROR(VLOOKUP(X288,EL!$C$2:$D$36,2,"False"),"")</f>
        <v/>
      </c>
    </row>
    <row r="289" spans="1:25" ht="21.75" customHeight="1">
      <c r="A289" s="118" t="str">
        <f t="shared" si="6"/>
        <v/>
      </c>
      <c r="B289" s="206"/>
      <c r="C289" s="199"/>
      <c r="D289" s="147"/>
      <c r="E289" s="199"/>
      <c r="F289" s="199"/>
      <c r="G289" s="120"/>
      <c r="H289" s="140"/>
      <c r="I289" s="141"/>
      <c r="J289" s="121"/>
      <c r="K289" s="141"/>
      <c r="L289" s="141"/>
      <c r="M289" s="119">
        <f>IF(AND(G289="",C289="",H289=""),SUM($M$15:$M288),IF(G289*H289=0,"",G289*H289))</f>
        <v>0</v>
      </c>
      <c r="N289" s="322"/>
      <c r="O289" s="323"/>
      <c r="P289" s="324"/>
      <c r="Q289" s="230"/>
      <c r="R289" s="209" t="str">
        <f>IFERROR(IF(AND($C289="",$D289="",$G289=""),"",VLOOKUP($I289,FOAPs!A$2:B$10000,2,FALSE)&amp;" &gt;"),"F")</f>
        <v/>
      </c>
      <c r="S289" s="292" t="str">
        <f>IFERROR(IF(AND($C289="",$G289=""),"",VLOOKUP($J289,FOAPs!C$2:D$10000,2,FALSE)&amp;" &gt;"),"O")</f>
        <v/>
      </c>
      <c r="T289" s="292"/>
      <c r="U289" s="209" t="str">
        <f>IFERROR(IF(AND($C289="",$G289=""),"",VLOOKUP($K289,FOAPs!E$2:F$10000,2,FALSE)&amp;" &gt;"),"A")</f>
        <v/>
      </c>
      <c r="V289" s="209" t="str">
        <f>IFERROR(IF(AND($C289="",$D289="",$G289=""),"",VLOOKUP($L289,FOAPs!G$2:H$10000,2,FALSE)),"P")</f>
        <v/>
      </c>
      <c r="W289" s="253" t="str">
        <f>IF(PAF!$B289="","",IF(PAF!$B289=EL!$Y$2,"SPE",IF(PAF!$B289=EL!$Z$2,"SPM",IF(PAF!$B289=EL!$AA$2,"SPLH",IF(PAF!$B289=EL!$K$2,"AT",IF(PAF!$B289=EL!$L$2,"WTO",IF(PAF!$B289=EL!$A$22,"ES",IF(PAF!$B289=EL!$A$4,"FWT",IF(PAF!$B289=EL!$O$2,"hon",IF(PAF!$B289=EL!$P$2,"Inv",IF(PAF!$B289=EL!$P$2,"Inv",IF(PAF!$B289=EL!$Q$2,"MT",IF(PAF!$B289=EL!R$2,"NT",IF(PAF!$B289=EL!$S$2,"OSR",IF(PAF!$B289=EL!$A$10,"PM",IF(PAF!$B289=EL!$U$2,"PW",IF(PAF!$B289=EL!$A$12,"re",IF(PAF!$B289=EL!$W$2,"OT",IF(PAF!$B289=EL!$X$2,"OTSeven","?")))))))))))))))))))</f>
        <v/>
      </c>
      <c r="X289" s="249" t="str">
        <f>IF(B289="","",B289&amp;IF($C$4=EL!$E$5,"Full Time","Part Time"))</f>
        <v/>
      </c>
      <c r="Y289" s="122" t="str">
        <f>IFERROR(VLOOKUP(X289,EL!$C$2:$D$36,2,"False"),"")</f>
        <v/>
      </c>
    </row>
    <row r="290" spans="1:25" ht="21.75" customHeight="1">
      <c r="A290" s="118" t="str">
        <f t="shared" si="6"/>
        <v/>
      </c>
      <c r="B290" s="206"/>
      <c r="C290" s="199"/>
      <c r="D290" s="147"/>
      <c r="E290" s="199"/>
      <c r="F290" s="199"/>
      <c r="G290" s="120"/>
      <c r="H290" s="140"/>
      <c r="I290" s="141"/>
      <c r="J290" s="121"/>
      <c r="K290" s="141"/>
      <c r="L290" s="141"/>
      <c r="M290" s="119">
        <f>IF(AND(G290="",C290="",H290=""),SUM($M$15:$M289),IF(G290*H290=0,"",G290*H290))</f>
        <v>0</v>
      </c>
      <c r="N290" s="319"/>
      <c r="O290" s="320"/>
      <c r="P290" s="321"/>
      <c r="Q290" s="230"/>
      <c r="R290" s="209" t="str">
        <f>IFERROR(IF(AND($C290="",$D290="",$G290=""),"",VLOOKUP($I290,FOAPs!A$2:B$10000,2,FALSE)&amp;" &gt;"),"F")</f>
        <v/>
      </c>
      <c r="S290" s="292" t="str">
        <f>IFERROR(IF(AND($C290="",$G290=""),"",VLOOKUP($J290,FOAPs!C$2:D$10000,2,FALSE)&amp;" &gt;"),"O")</f>
        <v/>
      </c>
      <c r="T290" s="292"/>
      <c r="U290" s="209" t="str">
        <f>IFERROR(IF(AND($C290="",$G290=""),"",VLOOKUP($K290,FOAPs!E$2:F$10000,2,FALSE)&amp;" &gt;"),"A")</f>
        <v/>
      </c>
      <c r="V290" s="209" t="str">
        <f>IFERROR(IF(AND($C290="",$D290="",$G290=""),"",VLOOKUP($L290,FOAPs!G$2:H$10000,2,FALSE)),"P")</f>
        <v/>
      </c>
      <c r="W290" s="253" t="str">
        <f>IF(PAF!$B290="","",IF(PAF!$B290=EL!$Y$2,"SPE",IF(PAF!$B290=EL!$Z$2,"SPM",IF(PAF!$B290=EL!$AA$2,"SPLH",IF(PAF!$B290=EL!$K$2,"AT",IF(PAF!$B290=EL!$L$2,"WTO",IF(PAF!$B290=EL!$A$22,"ES",IF(PAF!$B290=EL!$A$4,"FWT",IF(PAF!$B290=EL!$O$2,"hon",IF(PAF!$B290=EL!$P$2,"Inv",IF(PAF!$B290=EL!$P$2,"Inv",IF(PAF!$B290=EL!$Q$2,"MT",IF(PAF!$B290=EL!R$2,"NT",IF(PAF!$B290=EL!$S$2,"OSR",IF(PAF!$B290=EL!$A$10,"PM",IF(PAF!$B290=EL!$U$2,"PW",IF(PAF!$B290=EL!$A$12,"re",IF(PAF!$B290=EL!$W$2,"OT",IF(PAF!$B290=EL!$X$2,"OTSeven","?")))))))))))))))))))</f>
        <v/>
      </c>
      <c r="X290" s="249" t="str">
        <f>IF(B290="","",B290&amp;IF($C$4=EL!$E$5,"Full Time","Part Time"))</f>
        <v/>
      </c>
      <c r="Y290" s="122" t="str">
        <f>IFERROR(VLOOKUP(X290,EL!$C$2:$D$36,2,"False"),"")</f>
        <v/>
      </c>
    </row>
    <row r="291" spans="1:25" ht="21.75" customHeight="1">
      <c r="A291" s="118" t="str">
        <f t="shared" si="6"/>
        <v/>
      </c>
      <c r="B291" s="206"/>
      <c r="C291" s="199"/>
      <c r="D291" s="147"/>
      <c r="E291" s="199"/>
      <c r="F291" s="199"/>
      <c r="G291" s="120"/>
      <c r="H291" s="140"/>
      <c r="I291" s="141"/>
      <c r="J291" s="121"/>
      <c r="K291" s="141"/>
      <c r="L291" s="141"/>
      <c r="M291" s="119">
        <f>IF(AND(G291="",C291="",H291=""),SUM($M$15:$M290),IF(G291*H291=0,"",G291*H291))</f>
        <v>0</v>
      </c>
      <c r="N291" s="322"/>
      <c r="O291" s="323"/>
      <c r="P291" s="324"/>
      <c r="Q291" s="230"/>
      <c r="R291" s="209" t="str">
        <f>IFERROR(IF(AND($C291="",$D291="",$G291=""),"",VLOOKUP($I291,FOAPs!A$2:B$10000,2,FALSE)&amp;" &gt;"),"F")</f>
        <v/>
      </c>
      <c r="S291" s="292" t="str">
        <f>IFERROR(IF(AND($C291="",$G291=""),"",VLOOKUP($J291,FOAPs!C$2:D$10000,2,FALSE)&amp;" &gt;"),"O")</f>
        <v/>
      </c>
      <c r="T291" s="292"/>
      <c r="U291" s="209" t="str">
        <f>IFERROR(IF(AND($C291="",$G291=""),"",VLOOKUP($K291,FOAPs!E$2:F$10000,2,FALSE)&amp;" &gt;"),"A")</f>
        <v/>
      </c>
      <c r="V291" s="209" t="str">
        <f>IFERROR(IF(AND($C291="",$D291="",$G291=""),"",VLOOKUP($L291,FOAPs!G$2:H$10000,2,FALSE)),"P")</f>
        <v/>
      </c>
      <c r="W291" s="253" t="str">
        <f>IF(PAF!$B291="","",IF(PAF!$B291=EL!$Y$2,"SPE",IF(PAF!$B291=EL!$Z$2,"SPM",IF(PAF!$B291=EL!$AA$2,"SPLH",IF(PAF!$B291=EL!$K$2,"AT",IF(PAF!$B291=EL!$L$2,"WTO",IF(PAF!$B291=EL!$A$22,"ES",IF(PAF!$B291=EL!$A$4,"FWT",IF(PAF!$B291=EL!$O$2,"hon",IF(PAF!$B291=EL!$P$2,"Inv",IF(PAF!$B291=EL!$P$2,"Inv",IF(PAF!$B291=EL!$Q$2,"MT",IF(PAF!$B291=EL!R$2,"NT",IF(PAF!$B291=EL!$S$2,"OSR",IF(PAF!$B291=EL!$A$10,"PM",IF(PAF!$B291=EL!$U$2,"PW",IF(PAF!$B291=EL!$A$12,"re",IF(PAF!$B291=EL!$W$2,"OT",IF(PAF!$B291=EL!$X$2,"OTSeven","?")))))))))))))))))))</f>
        <v/>
      </c>
      <c r="X291" s="249" t="str">
        <f>IF(B291="","",B291&amp;IF($C$4=EL!$E$5,"Full Time","Part Time"))</f>
        <v/>
      </c>
      <c r="Y291" s="122" t="str">
        <f>IFERROR(VLOOKUP(X291,EL!$C$2:$D$36,2,"False"),"")</f>
        <v/>
      </c>
    </row>
    <row r="292" spans="1:25" ht="21.75" customHeight="1">
      <c r="A292" s="118" t="str">
        <f t="shared" si="6"/>
        <v/>
      </c>
      <c r="B292" s="206"/>
      <c r="C292" s="199"/>
      <c r="D292" s="147"/>
      <c r="E292" s="199"/>
      <c r="F292" s="199"/>
      <c r="G292" s="120"/>
      <c r="H292" s="140"/>
      <c r="I292" s="141"/>
      <c r="J292" s="121"/>
      <c r="K292" s="141"/>
      <c r="L292" s="141"/>
      <c r="M292" s="119">
        <f>IF(AND(G292="",C292="",H292=""),SUM($M$15:$M291),IF(G292*H292=0,"",G292*H292))</f>
        <v>0</v>
      </c>
      <c r="N292" s="319"/>
      <c r="O292" s="320"/>
      <c r="P292" s="321"/>
      <c r="Q292" s="230"/>
      <c r="R292" s="209" t="str">
        <f>IFERROR(IF(AND($C292="",$D292="",$G292=""),"",VLOOKUP($I292,FOAPs!A$2:B$10000,2,FALSE)&amp;" &gt;"),"F")</f>
        <v/>
      </c>
      <c r="S292" s="292" t="str">
        <f>IFERROR(IF(AND($C292="",$G292=""),"",VLOOKUP($J292,FOAPs!C$2:D$10000,2,FALSE)&amp;" &gt;"),"O")</f>
        <v/>
      </c>
      <c r="T292" s="292"/>
      <c r="U292" s="209" t="str">
        <f>IFERROR(IF(AND($C292="",$G292=""),"",VLOOKUP($K292,FOAPs!E$2:F$10000,2,FALSE)&amp;" &gt;"),"A")</f>
        <v/>
      </c>
      <c r="V292" s="209" t="str">
        <f>IFERROR(IF(AND($C292="",$D292="",$G292=""),"",VLOOKUP($L292,FOAPs!G$2:H$10000,2,FALSE)),"P")</f>
        <v/>
      </c>
      <c r="W292" s="253" t="str">
        <f>IF(PAF!$B292="","",IF(PAF!$B292=EL!$Y$2,"SPE",IF(PAF!$B292=EL!$Z$2,"SPM",IF(PAF!$B292=EL!$AA$2,"SPLH",IF(PAF!$B292=EL!$K$2,"AT",IF(PAF!$B292=EL!$L$2,"WTO",IF(PAF!$B292=EL!$A$22,"ES",IF(PAF!$B292=EL!$A$4,"FWT",IF(PAF!$B292=EL!$O$2,"hon",IF(PAF!$B292=EL!$P$2,"Inv",IF(PAF!$B292=EL!$P$2,"Inv",IF(PAF!$B292=EL!$Q$2,"MT",IF(PAF!$B292=EL!R$2,"NT",IF(PAF!$B292=EL!$S$2,"OSR",IF(PAF!$B292=EL!$A$10,"PM",IF(PAF!$B292=EL!$U$2,"PW",IF(PAF!$B292=EL!$A$12,"re",IF(PAF!$B292=EL!$W$2,"OT",IF(PAF!$B292=EL!$X$2,"OTSeven","?")))))))))))))))))))</f>
        <v/>
      </c>
      <c r="X292" s="249" t="str">
        <f>IF(B292="","",B292&amp;IF($C$4=EL!$E$5,"Full Time","Part Time"))</f>
        <v/>
      </c>
      <c r="Y292" s="122" t="str">
        <f>IFERROR(VLOOKUP(X292,EL!$C$2:$D$36,2,"False"),"")</f>
        <v/>
      </c>
    </row>
    <row r="293" spans="1:25" ht="21.75" customHeight="1">
      <c r="A293" s="118" t="str">
        <f t="shared" si="6"/>
        <v/>
      </c>
      <c r="B293" s="206"/>
      <c r="C293" s="199"/>
      <c r="D293" s="147"/>
      <c r="E293" s="199"/>
      <c r="F293" s="199"/>
      <c r="G293" s="120"/>
      <c r="H293" s="140"/>
      <c r="I293" s="141"/>
      <c r="J293" s="121"/>
      <c r="K293" s="141"/>
      <c r="L293" s="141"/>
      <c r="M293" s="119">
        <f>IF(AND(G293="",C293="",H293=""),SUM($M$15:$M292),IF(G293*H293=0,"",G293*H293))</f>
        <v>0</v>
      </c>
      <c r="N293" s="322"/>
      <c r="O293" s="323"/>
      <c r="P293" s="324"/>
      <c r="Q293" s="230"/>
      <c r="R293" s="209" t="str">
        <f>IFERROR(IF(AND($C293="",$D293="",$G293=""),"",VLOOKUP($I293,FOAPs!A$2:B$10000,2,FALSE)&amp;" &gt;"),"F")</f>
        <v/>
      </c>
      <c r="S293" s="292" t="str">
        <f>IFERROR(IF(AND($C293="",$G293=""),"",VLOOKUP($J293,FOAPs!C$2:D$10000,2,FALSE)&amp;" &gt;"),"O")</f>
        <v/>
      </c>
      <c r="T293" s="292"/>
      <c r="U293" s="209" t="str">
        <f>IFERROR(IF(AND($C293="",$G293=""),"",VLOOKUP($K293,FOAPs!E$2:F$10000,2,FALSE)&amp;" &gt;"),"A")</f>
        <v/>
      </c>
      <c r="V293" s="209" t="str">
        <f>IFERROR(IF(AND($C293="",$D293="",$G293=""),"",VLOOKUP($L293,FOAPs!G$2:H$10000,2,FALSE)),"P")</f>
        <v/>
      </c>
      <c r="W293" s="253" t="str">
        <f>IF(PAF!$B293="","",IF(PAF!$B293=EL!$Y$2,"SPE",IF(PAF!$B293=EL!$Z$2,"SPM",IF(PAF!$B293=EL!$AA$2,"SPLH",IF(PAF!$B293=EL!$K$2,"AT",IF(PAF!$B293=EL!$L$2,"WTO",IF(PAF!$B293=EL!$A$22,"ES",IF(PAF!$B293=EL!$A$4,"FWT",IF(PAF!$B293=EL!$O$2,"hon",IF(PAF!$B293=EL!$P$2,"Inv",IF(PAF!$B293=EL!$P$2,"Inv",IF(PAF!$B293=EL!$Q$2,"MT",IF(PAF!$B293=EL!R$2,"NT",IF(PAF!$B293=EL!$S$2,"OSR",IF(PAF!$B293=EL!$A$10,"PM",IF(PAF!$B293=EL!$U$2,"PW",IF(PAF!$B293=EL!$A$12,"re",IF(PAF!$B293=EL!$W$2,"OT",IF(PAF!$B293=EL!$X$2,"OTSeven","?")))))))))))))))))))</f>
        <v/>
      </c>
      <c r="X293" s="249" t="str">
        <f>IF(B293="","",B293&amp;IF($C$4=EL!$E$5,"Full Time","Part Time"))</f>
        <v/>
      </c>
      <c r="Y293" s="122" t="str">
        <f>IFERROR(VLOOKUP(X293,EL!$C$2:$D$36,2,"False"),"")</f>
        <v/>
      </c>
    </row>
    <row r="294" spans="1:25" ht="21.75" customHeight="1">
      <c r="A294" s="118" t="str">
        <f t="shared" si="6"/>
        <v/>
      </c>
      <c r="B294" s="206"/>
      <c r="C294" s="199"/>
      <c r="D294" s="147"/>
      <c r="E294" s="199"/>
      <c r="F294" s="199"/>
      <c r="G294" s="120"/>
      <c r="H294" s="140"/>
      <c r="I294" s="141"/>
      <c r="J294" s="121"/>
      <c r="K294" s="141"/>
      <c r="L294" s="141"/>
      <c r="M294" s="119">
        <f>IF(AND(G294="",C294="",H294=""),SUM($M$15:$M293),IF(G294*H294=0,"",G294*H294))</f>
        <v>0</v>
      </c>
      <c r="N294" s="319"/>
      <c r="O294" s="320"/>
      <c r="P294" s="321"/>
      <c r="Q294" s="230"/>
      <c r="R294" s="209" t="str">
        <f>IFERROR(IF(AND($C294="",$D294="",$G294=""),"",VLOOKUP($I294,FOAPs!A$2:B$10000,2,FALSE)&amp;" &gt;"),"F")</f>
        <v/>
      </c>
      <c r="S294" s="292" t="str">
        <f>IFERROR(IF(AND($C294="",$G294=""),"",VLOOKUP($J294,FOAPs!C$2:D$10000,2,FALSE)&amp;" &gt;"),"O")</f>
        <v/>
      </c>
      <c r="T294" s="292"/>
      <c r="U294" s="209" t="str">
        <f>IFERROR(IF(AND($C294="",$G294=""),"",VLOOKUP($K294,FOAPs!E$2:F$10000,2,FALSE)&amp;" &gt;"),"A")</f>
        <v/>
      </c>
      <c r="V294" s="209" t="str">
        <f>IFERROR(IF(AND($C294="",$D294="",$G294=""),"",VLOOKUP($L294,FOAPs!G$2:H$10000,2,FALSE)),"P")</f>
        <v/>
      </c>
      <c r="W294" s="253" t="str">
        <f>IF(PAF!$B294="","",IF(PAF!$B294=EL!$Y$2,"SPE",IF(PAF!$B294=EL!$Z$2,"SPM",IF(PAF!$B294=EL!$AA$2,"SPLH",IF(PAF!$B294=EL!$K$2,"AT",IF(PAF!$B294=EL!$L$2,"WTO",IF(PAF!$B294=EL!$A$22,"ES",IF(PAF!$B294=EL!$A$4,"FWT",IF(PAF!$B294=EL!$O$2,"hon",IF(PAF!$B294=EL!$P$2,"Inv",IF(PAF!$B294=EL!$P$2,"Inv",IF(PAF!$B294=EL!$Q$2,"MT",IF(PAF!$B294=EL!R$2,"NT",IF(PAF!$B294=EL!$S$2,"OSR",IF(PAF!$B294=EL!$A$10,"PM",IF(PAF!$B294=EL!$U$2,"PW",IF(PAF!$B294=EL!$A$12,"re",IF(PAF!$B294=EL!$W$2,"OT",IF(PAF!$B294=EL!$X$2,"OTSeven","?")))))))))))))))))))</f>
        <v/>
      </c>
      <c r="X294" s="249" t="str">
        <f>IF(B294="","",B294&amp;IF($C$4=EL!$E$5,"Full Time","Part Time"))</f>
        <v/>
      </c>
      <c r="Y294" s="122" t="str">
        <f>IFERROR(VLOOKUP(X294,EL!$C$2:$D$36,2,"False"),"")</f>
        <v/>
      </c>
    </row>
    <row r="295" spans="1:25" ht="21.75" customHeight="1">
      <c r="A295" s="118" t="str">
        <f t="shared" si="6"/>
        <v/>
      </c>
      <c r="B295" s="206"/>
      <c r="C295" s="199"/>
      <c r="D295" s="147"/>
      <c r="E295" s="199"/>
      <c r="F295" s="199"/>
      <c r="G295" s="120"/>
      <c r="H295" s="140"/>
      <c r="I295" s="141"/>
      <c r="J295" s="121"/>
      <c r="K295" s="141"/>
      <c r="L295" s="141"/>
      <c r="M295" s="119">
        <f>IF(AND(G295="",C295="",H295=""),SUM($M$15:$M294),IF(G295*H295=0,"",G295*H295))</f>
        <v>0</v>
      </c>
      <c r="N295" s="322"/>
      <c r="O295" s="323"/>
      <c r="P295" s="324"/>
      <c r="Q295" s="230"/>
      <c r="R295" s="209" t="str">
        <f>IFERROR(IF(AND($C295="",$D295="",$G295=""),"",VLOOKUP($I295,FOAPs!A$2:B$10000,2,FALSE)&amp;" &gt;"),"F")</f>
        <v/>
      </c>
      <c r="S295" s="292" t="str">
        <f>IFERROR(IF(AND($C295="",$G295=""),"",VLOOKUP($J295,FOAPs!C$2:D$10000,2,FALSE)&amp;" &gt;"),"O")</f>
        <v/>
      </c>
      <c r="T295" s="292"/>
      <c r="U295" s="209" t="str">
        <f>IFERROR(IF(AND($C295="",$G295=""),"",VLOOKUP($K295,FOAPs!E$2:F$10000,2,FALSE)&amp;" &gt;"),"A")</f>
        <v/>
      </c>
      <c r="V295" s="209" t="str">
        <f>IFERROR(IF(AND($C295="",$D295="",$G295=""),"",VLOOKUP($L295,FOAPs!G$2:H$10000,2,FALSE)),"P")</f>
        <v/>
      </c>
      <c r="W295" s="253" t="str">
        <f>IF(PAF!$B295="","",IF(PAF!$B295=EL!$Y$2,"SPE",IF(PAF!$B295=EL!$Z$2,"SPM",IF(PAF!$B295=EL!$AA$2,"SPLH",IF(PAF!$B295=EL!$K$2,"AT",IF(PAF!$B295=EL!$L$2,"WTO",IF(PAF!$B295=EL!$A$22,"ES",IF(PAF!$B295=EL!$A$4,"FWT",IF(PAF!$B295=EL!$O$2,"hon",IF(PAF!$B295=EL!$P$2,"Inv",IF(PAF!$B295=EL!$P$2,"Inv",IF(PAF!$B295=EL!$Q$2,"MT",IF(PAF!$B295=EL!R$2,"NT",IF(PAF!$B295=EL!$S$2,"OSR",IF(PAF!$B295=EL!$A$10,"PM",IF(PAF!$B295=EL!$U$2,"PW",IF(PAF!$B295=EL!$A$12,"re",IF(PAF!$B295=EL!$W$2,"OT",IF(PAF!$B295=EL!$X$2,"OTSeven","?")))))))))))))))))))</f>
        <v/>
      </c>
      <c r="X295" s="249" t="str">
        <f>IF(B295="","",B295&amp;IF($C$4=EL!$E$5,"Full Time","Part Time"))</f>
        <v/>
      </c>
      <c r="Y295" s="122" t="str">
        <f>IFERROR(VLOOKUP(X295,EL!$C$2:$D$36,2,"False"),"")</f>
        <v/>
      </c>
    </row>
    <row r="296" spans="1:25" ht="21.75" customHeight="1">
      <c r="A296" s="118" t="str">
        <f t="shared" si="6"/>
        <v/>
      </c>
      <c r="B296" s="206"/>
      <c r="C296" s="199"/>
      <c r="D296" s="147"/>
      <c r="E296" s="199"/>
      <c r="F296" s="199"/>
      <c r="G296" s="120"/>
      <c r="H296" s="140"/>
      <c r="I296" s="141"/>
      <c r="J296" s="121"/>
      <c r="K296" s="141"/>
      <c r="L296" s="141"/>
      <c r="M296" s="119">
        <f>IF(AND(G296="",C296="",H296=""),SUM($M$15:$M295),IF(G296*H296=0,"",G296*H296))</f>
        <v>0</v>
      </c>
      <c r="N296" s="319"/>
      <c r="O296" s="320"/>
      <c r="P296" s="321"/>
      <c r="Q296" s="230"/>
      <c r="R296" s="209" t="str">
        <f>IFERROR(IF(AND($C296="",$D296="",$G296=""),"",VLOOKUP($I296,FOAPs!A$2:B$10000,2,FALSE)&amp;" &gt;"),"F")</f>
        <v/>
      </c>
      <c r="S296" s="292" t="str">
        <f>IFERROR(IF(AND($C296="",$G296=""),"",VLOOKUP($J296,FOAPs!C$2:D$10000,2,FALSE)&amp;" &gt;"),"O")</f>
        <v/>
      </c>
      <c r="T296" s="292"/>
      <c r="U296" s="209" t="str">
        <f>IFERROR(IF(AND($C296="",$G296=""),"",VLOOKUP($K296,FOAPs!E$2:F$10000,2,FALSE)&amp;" &gt;"),"A")</f>
        <v/>
      </c>
      <c r="V296" s="209" t="str">
        <f>IFERROR(IF(AND($C296="",$D296="",$G296=""),"",VLOOKUP($L296,FOAPs!G$2:H$10000,2,FALSE)),"P")</f>
        <v/>
      </c>
      <c r="W296" s="253" t="str">
        <f>IF(PAF!$B296="","",IF(PAF!$B296=EL!$Y$2,"SPE",IF(PAF!$B296=EL!$Z$2,"SPM",IF(PAF!$B296=EL!$AA$2,"SPLH",IF(PAF!$B296=EL!$K$2,"AT",IF(PAF!$B296=EL!$L$2,"WTO",IF(PAF!$B296=EL!$A$22,"ES",IF(PAF!$B296=EL!$A$4,"FWT",IF(PAF!$B296=EL!$O$2,"hon",IF(PAF!$B296=EL!$P$2,"Inv",IF(PAF!$B296=EL!$P$2,"Inv",IF(PAF!$B296=EL!$Q$2,"MT",IF(PAF!$B296=EL!R$2,"NT",IF(PAF!$B296=EL!$S$2,"OSR",IF(PAF!$B296=EL!$A$10,"PM",IF(PAF!$B296=EL!$U$2,"PW",IF(PAF!$B296=EL!$A$12,"re",IF(PAF!$B296=EL!$W$2,"OT",IF(PAF!$B296=EL!$X$2,"OTSeven","?")))))))))))))))))))</f>
        <v/>
      </c>
      <c r="X296" s="249" t="str">
        <f>IF(B296="","",B296&amp;IF($C$4=EL!$E$5,"Full Time","Part Time"))</f>
        <v/>
      </c>
      <c r="Y296" s="122" t="str">
        <f>IFERROR(VLOOKUP(X296,EL!$C$2:$D$36,2,"False"),"")</f>
        <v/>
      </c>
    </row>
    <row r="297" spans="1:25" ht="21.75" customHeight="1">
      <c r="A297" s="118" t="str">
        <f t="shared" si="6"/>
        <v/>
      </c>
      <c r="B297" s="206"/>
      <c r="C297" s="199"/>
      <c r="D297" s="147"/>
      <c r="E297" s="199"/>
      <c r="F297" s="199"/>
      <c r="G297" s="120"/>
      <c r="H297" s="140"/>
      <c r="I297" s="141"/>
      <c r="J297" s="121"/>
      <c r="K297" s="141"/>
      <c r="L297" s="141"/>
      <c r="M297" s="119">
        <f>IF(AND(G297="",C297="",H297=""),SUM($M$15:$M296),IF(G297*H297=0,"",G297*H297))</f>
        <v>0</v>
      </c>
      <c r="N297" s="322"/>
      <c r="O297" s="323"/>
      <c r="P297" s="324"/>
      <c r="Q297" s="230"/>
      <c r="R297" s="209" t="str">
        <f>IFERROR(IF(AND($C297="",$D297="",$G297=""),"",VLOOKUP($I297,FOAPs!A$2:B$10000,2,FALSE)&amp;" &gt;"),"F")</f>
        <v/>
      </c>
      <c r="S297" s="292" t="str">
        <f>IFERROR(IF(AND($C297="",$G297=""),"",VLOOKUP($J297,FOAPs!C$2:D$10000,2,FALSE)&amp;" &gt;"),"O")</f>
        <v/>
      </c>
      <c r="T297" s="292"/>
      <c r="U297" s="209" t="str">
        <f>IFERROR(IF(AND($C297="",$G297=""),"",VLOOKUP($K297,FOAPs!E$2:F$10000,2,FALSE)&amp;" &gt;"),"A")</f>
        <v/>
      </c>
      <c r="V297" s="209" t="str">
        <f>IFERROR(IF(AND($C297="",$D297="",$G297=""),"",VLOOKUP($L297,FOAPs!G$2:H$10000,2,FALSE)),"P")</f>
        <v/>
      </c>
      <c r="W297" s="253" t="str">
        <f>IF(PAF!$B297="","",IF(PAF!$B297=EL!$Y$2,"SPE",IF(PAF!$B297=EL!$Z$2,"SPM",IF(PAF!$B297=EL!$AA$2,"SPLH",IF(PAF!$B297=EL!$K$2,"AT",IF(PAF!$B297=EL!$L$2,"WTO",IF(PAF!$B297=EL!$A$22,"ES",IF(PAF!$B297=EL!$A$4,"FWT",IF(PAF!$B297=EL!$O$2,"hon",IF(PAF!$B297=EL!$P$2,"Inv",IF(PAF!$B297=EL!$P$2,"Inv",IF(PAF!$B297=EL!$Q$2,"MT",IF(PAF!$B297=EL!R$2,"NT",IF(PAF!$B297=EL!$S$2,"OSR",IF(PAF!$B297=EL!$A$10,"PM",IF(PAF!$B297=EL!$U$2,"PW",IF(PAF!$B297=EL!$A$12,"re",IF(PAF!$B297=EL!$W$2,"OT",IF(PAF!$B297=EL!$X$2,"OTSeven","?")))))))))))))))))))</f>
        <v/>
      </c>
      <c r="X297" s="249" t="str">
        <f>IF(B297="","",B297&amp;IF($C$4=EL!$E$5,"Full Time","Part Time"))</f>
        <v/>
      </c>
      <c r="Y297" s="122" t="str">
        <f>IFERROR(VLOOKUP(X297,EL!$C$2:$D$36,2,"False"),"")</f>
        <v/>
      </c>
    </row>
    <row r="298" spans="1:25" ht="21.75" customHeight="1">
      <c r="A298" s="118" t="str">
        <f t="shared" si="6"/>
        <v/>
      </c>
      <c r="B298" s="206"/>
      <c r="C298" s="199"/>
      <c r="D298" s="147"/>
      <c r="E298" s="199"/>
      <c r="F298" s="199"/>
      <c r="G298" s="120"/>
      <c r="H298" s="140"/>
      <c r="I298" s="141"/>
      <c r="J298" s="121"/>
      <c r="K298" s="141"/>
      <c r="L298" s="141"/>
      <c r="M298" s="119">
        <f>IF(AND(G298="",C298="",H298=""),SUM($M$15:$M297),IF(G298*H298=0,"",G298*H298))</f>
        <v>0</v>
      </c>
      <c r="N298" s="319"/>
      <c r="O298" s="320"/>
      <c r="P298" s="321"/>
      <c r="Q298" s="230"/>
      <c r="R298" s="209" t="str">
        <f>IFERROR(IF(AND($C298="",$D298="",$G298=""),"",VLOOKUP($I298,FOAPs!A$2:B$10000,2,FALSE)&amp;" &gt;"),"F")</f>
        <v/>
      </c>
      <c r="S298" s="292" t="str">
        <f>IFERROR(IF(AND($C298="",$G298=""),"",VLOOKUP($J298,FOAPs!C$2:D$10000,2,FALSE)&amp;" &gt;"),"O")</f>
        <v/>
      </c>
      <c r="T298" s="292"/>
      <c r="U298" s="209" t="str">
        <f>IFERROR(IF(AND($C298="",$G298=""),"",VLOOKUP($K298,FOAPs!E$2:F$10000,2,FALSE)&amp;" &gt;"),"A")</f>
        <v/>
      </c>
      <c r="V298" s="209" t="str">
        <f>IFERROR(IF(AND($C298="",$D298="",$G298=""),"",VLOOKUP($L298,FOAPs!G$2:H$10000,2,FALSE)),"P")</f>
        <v/>
      </c>
      <c r="W298" s="253" t="str">
        <f>IF(PAF!$B298="","",IF(PAF!$B298=EL!$Y$2,"SPE",IF(PAF!$B298=EL!$Z$2,"SPM",IF(PAF!$B298=EL!$AA$2,"SPLH",IF(PAF!$B298=EL!$K$2,"AT",IF(PAF!$B298=EL!$L$2,"WTO",IF(PAF!$B298=EL!$A$22,"ES",IF(PAF!$B298=EL!$A$4,"FWT",IF(PAF!$B298=EL!$O$2,"hon",IF(PAF!$B298=EL!$P$2,"Inv",IF(PAF!$B298=EL!$P$2,"Inv",IF(PAF!$B298=EL!$Q$2,"MT",IF(PAF!$B298=EL!R$2,"NT",IF(PAF!$B298=EL!$S$2,"OSR",IF(PAF!$B298=EL!$A$10,"PM",IF(PAF!$B298=EL!$U$2,"PW",IF(PAF!$B298=EL!$A$12,"re",IF(PAF!$B298=EL!$W$2,"OT",IF(PAF!$B298=EL!$X$2,"OTSeven","?")))))))))))))))))))</f>
        <v/>
      </c>
      <c r="X298" s="249" t="str">
        <f>IF(B298="","",B298&amp;IF($C$4=EL!$E$5,"Full Time","Part Time"))</f>
        <v/>
      </c>
      <c r="Y298" s="122" t="str">
        <f>IFERROR(VLOOKUP(X298,EL!$C$2:$D$36,2,"False"),"")</f>
        <v/>
      </c>
    </row>
    <row r="299" spans="1:25" ht="21.75" customHeight="1">
      <c r="A299" s="118" t="str">
        <f t="shared" si="6"/>
        <v/>
      </c>
      <c r="B299" s="206"/>
      <c r="C299" s="199"/>
      <c r="D299" s="147"/>
      <c r="E299" s="199"/>
      <c r="F299" s="199"/>
      <c r="G299" s="120"/>
      <c r="H299" s="140"/>
      <c r="I299" s="141"/>
      <c r="J299" s="121"/>
      <c r="K299" s="141"/>
      <c r="L299" s="141"/>
      <c r="M299" s="119">
        <f>IF(AND(G299="",C299="",H299=""),SUM($M$15:$M298),IF(G299*H299=0,"",G299*H299))</f>
        <v>0</v>
      </c>
      <c r="N299" s="322"/>
      <c r="O299" s="323"/>
      <c r="P299" s="324"/>
      <c r="Q299" s="230"/>
      <c r="R299" s="209" t="str">
        <f>IFERROR(IF(AND($C299="",$D299="",$G299=""),"",VLOOKUP($I299,FOAPs!A$2:B$10000,2,FALSE)&amp;" &gt;"),"F")</f>
        <v/>
      </c>
      <c r="S299" s="292" t="str">
        <f>IFERROR(IF(AND($C299="",$G299=""),"",VLOOKUP($J299,FOAPs!C$2:D$10000,2,FALSE)&amp;" &gt;"),"O")</f>
        <v/>
      </c>
      <c r="T299" s="292"/>
      <c r="U299" s="209" t="str">
        <f>IFERROR(IF(AND($C299="",$G299=""),"",VLOOKUP($K299,FOAPs!E$2:F$10000,2,FALSE)&amp;" &gt;"),"A")</f>
        <v/>
      </c>
      <c r="V299" s="209" t="str">
        <f>IFERROR(IF(AND($C299="",$D299="",$G299=""),"",VLOOKUP($L299,FOAPs!G$2:H$10000,2,FALSE)),"P")</f>
        <v/>
      </c>
      <c r="W299" s="253" t="str">
        <f>IF(PAF!$B299="","",IF(PAF!$B299=EL!$Y$2,"SPE",IF(PAF!$B299=EL!$Z$2,"SPM",IF(PAF!$B299=EL!$AA$2,"SPLH",IF(PAF!$B299=EL!$K$2,"AT",IF(PAF!$B299=EL!$L$2,"WTO",IF(PAF!$B299=EL!$A$22,"ES",IF(PAF!$B299=EL!$A$4,"FWT",IF(PAF!$B299=EL!$O$2,"hon",IF(PAF!$B299=EL!$P$2,"Inv",IF(PAF!$B299=EL!$P$2,"Inv",IF(PAF!$B299=EL!$Q$2,"MT",IF(PAF!$B299=EL!R$2,"NT",IF(PAF!$B299=EL!$S$2,"OSR",IF(PAF!$B299=EL!$A$10,"PM",IF(PAF!$B299=EL!$U$2,"PW",IF(PAF!$B299=EL!$A$12,"re",IF(PAF!$B299=EL!$W$2,"OT",IF(PAF!$B299=EL!$X$2,"OTSeven","?")))))))))))))))))))</f>
        <v/>
      </c>
      <c r="X299" s="249" t="str">
        <f>IF(B299="","",B299&amp;IF($C$4=EL!$E$5,"Full Time","Part Time"))</f>
        <v/>
      </c>
      <c r="Y299" s="122" t="str">
        <f>IFERROR(VLOOKUP(X299,EL!$C$2:$D$36,2,"False"),"")</f>
        <v/>
      </c>
    </row>
    <row r="300" spans="1:25" ht="21.75" customHeight="1">
      <c r="A300" s="118" t="str">
        <f t="shared" si="6"/>
        <v/>
      </c>
      <c r="B300" s="206"/>
      <c r="C300" s="199"/>
      <c r="D300" s="147"/>
      <c r="E300" s="199"/>
      <c r="F300" s="199"/>
      <c r="G300" s="120"/>
      <c r="H300" s="140"/>
      <c r="I300" s="141"/>
      <c r="J300" s="121"/>
      <c r="K300" s="141"/>
      <c r="L300" s="141"/>
      <c r="M300" s="119">
        <f>IF(AND(G300="",C300="",H300=""),SUM($M$15:$M299),IF(G300*H300=0,"",G300*H300))</f>
        <v>0</v>
      </c>
      <c r="N300" s="319"/>
      <c r="O300" s="320"/>
      <c r="P300" s="321"/>
      <c r="Q300" s="230"/>
      <c r="R300" s="209" t="str">
        <f>IFERROR(IF(AND($C300="",$D300="",$G300=""),"",VLOOKUP($I300,FOAPs!A$2:B$10000,2,FALSE)&amp;" &gt;"),"F")</f>
        <v/>
      </c>
      <c r="S300" s="292" t="str">
        <f>IFERROR(IF(AND($C300="",$G300=""),"",VLOOKUP($J300,FOAPs!C$2:D$10000,2,FALSE)&amp;" &gt;"),"O")</f>
        <v/>
      </c>
      <c r="T300" s="292"/>
      <c r="U300" s="209" t="str">
        <f>IFERROR(IF(AND($C300="",$G300=""),"",VLOOKUP($K300,FOAPs!E$2:F$10000,2,FALSE)&amp;" &gt;"),"A")</f>
        <v/>
      </c>
      <c r="V300" s="209" t="str">
        <f>IFERROR(IF(AND($C300="",$D300="",$G300=""),"",VLOOKUP($L300,FOAPs!G$2:H$10000,2,FALSE)),"P")</f>
        <v/>
      </c>
      <c r="W300" s="253" t="str">
        <f>IF(PAF!$B300="","",IF(PAF!$B300=EL!$Y$2,"SPE",IF(PAF!$B300=EL!$Z$2,"SPM",IF(PAF!$B300=EL!$AA$2,"SPLH",IF(PAF!$B300=EL!$K$2,"AT",IF(PAF!$B300=EL!$L$2,"WTO",IF(PAF!$B300=EL!$A$22,"ES",IF(PAF!$B300=EL!$A$4,"FWT",IF(PAF!$B300=EL!$O$2,"hon",IF(PAF!$B300=EL!$P$2,"Inv",IF(PAF!$B300=EL!$P$2,"Inv",IF(PAF!$B300=EL!$Q$2,"MT",IF(PAF!$B300=EL!R$2,"NT",IF(PAF!$B300=EL!$S$2,"OSR",IF(PAF!$B300=EL!$A$10,"PM",IF(PAF!$B300=EL!$U$2,"PW",IF(PAF!$B300=EL!$A$12,"re",IF(PAF!$B300=EL!$W$2,"OT",IF(PAF!$B300=EL!$X$2,"OTSeven","?")))))))))))))))))))</f>
        <v/>
      </c>
      <c r="X300" s="249" t="str">
        <f>IF(B300="","",B300&amp;IF($C$4=EL!$E$5,"Full Time","Part Time"))</f>
        <v/>
      </c>
      <c r="Y300" s="122" t="str">
        <f>IFERROR(VLOOKUP(X300,EL!$C$2:$D$36,2,"False"),"")</f>
        <v/>
      </c>
    </row>
    <row r="301" spans="1:25" ht="21.75" customHeight="1">
      <c r="A301" s="118" t="str">
        <f t="shared" si="6"/>
        <v/>
      </c>
      <c r="B301" s="206"/>
      <c r="C301" s="199"/>
      <c r="D301" s="147"/>
      <c r="E301" s="199"/>
      <c r="F301" s="199"/>
      <c r="G301" s="120"/>
      <c r="H301" s="140"/>
      <c r="I301" s="141"/>
      <c r="J301" s="121"/>
      <c r="K301" s="141"/>
      <c r="L301" s="141"/>
      <c r="M301" s="119">
        <f>IF(AND(G301="",C301="",H301=""),SUM($M$15:$M300),IF(G301*H301=0,"",G301*H301))</f>
        <v>0</v>
      </c>
      <c r="N301" s="322"/>
      <c r="O301" s="323"/>
      <c r="P301" s="324"/>
      <c r="Q301" s="230"/>
      <c r="R301" s="209" t="str">
        <f>IFERROR(IF(AND($C301="",$D301="",$G301=""),"",VLOOKUP($I301,FOAPs!A$2:B$10000,2,FALSE)&amp;" &gt;"),"F")</f>
        <v/>
      </c>
      <c r="S301" s="292" t="str">
        <f>IFERROR(IF(AND($C301="",$G301=""),"",VLOOKUP($J301,FOAPs!C$2:D$10000,2,FALSE)&amp;" &gt;"),"O")</f>
        <v/>
      </c>
      <c r="T301" s="292"/>
      <c r="U301" s="209" t="str">
        <f>IFERROR(IF(AND($C301="",$G301=""),"",VLOOKUP($K301,FOAPs!E$2:F$10000,2,FALSE)&amp;" &gt;"),"A")</f>
        <v/>
      </c>
      <c r="V301" s="209" t="str">
        <f>IFERROR(IF(AND($C301="",$D301="",$G301=""),"",VLOOKUP($L301,FOAPs!G$2:H$10000,2,FALSE)),"P")</f>
        <v/>
      </c>
      <c r="W301" s="253" t="str">
        <f>IF(PAF!$B301="","",IF(PAF!$B301=EL!$Y$2,"SPE",IF(PAF!$B301=EL!$Z$2,"SPM",IF(PAF!$B301=EL!$AA$2,"SPLH",IF(PAF!$B301=EL!$K$2,"AT",IF(PAF!$B301=EL!$L$2,"WTO",IF(PAF!$B301=EL!$A$22,"ES",IF(PAF!$B301=EL!$A$4,"FWT",IF(PAF!$B301=EL!$O$2,"hon",IF(PAF!$B301=EL!$P$2,"Inv",IF(PAF!$B301=EL!$P$2,"Inv",IF(PAF!$B301=EL!$Q$2,"MT",IF(PAF!$B301=EL!R$2,"NT",IF(PAF!$B301=EL!$S$2,"OSR",IF(PAF!$B301=EL!$A$10,"PM",IF(PAF!$B301=EL!$U$2,"PW",IF(PAF!$B301=EL!$A$12,"re",IF(PAF!$B301=EL!$W$2,"OT",IF(PAF!$B301=EL!$X$2,"OTSeven","?")))))))))))))))))))</f>
        <v/>
      </c>
      <c r="X301" s="249" t="str">
        <f>IF(B301="","",B301&amp;IF($C$4=EL!$E$5,"Full Time","Part Time"))</f>
        <v/>
      </c>
      <c r="Y301" s="122" t="str">
        <f>IFERROR(VLOOKUP(X301,EL!$C$2:$D$36,2,"False"),"")</f>
        <v/>
      </c>
    </row>
    <row r="302" spans="1:25" ht="21.75" customHeight="1">
      <c r="A302" s="118" t="str">
        <f t="shared" si="6"/>
        <v/>
      </c>
      <c r="B302" s="206"/>
      <c r="C302" s="199"/>
      <c r="D302" s="147"/>
      <c r="E302" s="199"/>
      <c r="F302" s="199"/>
      <c r="G302" s="120"/>
      <c r="H302" s="140"/>
      <c r="I302" s="141"/>
      <c r="J302" s="121"/>
      <c r="K302" s="141"/>
      <c r="L302" s="141"/>
      <c r="M302" s="119">
        <f>IF(AND(G302="",C302="",H302=""),SUM($M$15:$M301),IF(G302*H302=0,"",G302*H302))</f>
        <v>0</v>
      </c>
      <c r="N302" s="319"/>
      <c r="O302" s="320"/>
      <c r="P302" s="321"/>
      <c r="Q302" s="230"/>
      <c r="R302" s="209" t="str">
        <f>IFERROR(IF(AND($C302="",$D302="",$G302=""),"",VLOOKUP($I302,FOAPs!A$2:B$10000,2,FALSE)&amp;" &gt;"),"F")</f>
        <v/>
      </c>
      <c r="S302" s="292" t="str">
        <f>IFERROR(IF(AND($C302="",$G302=""),"",VLOOKUP($J302,FOAPs!C$2:D$10000,2,FALSE)&amp;" &gt;"),"O")</f>
        <v/>
      </c>
      <c r="T302" s="292"/>
      <c r="U302" s="209" t="str">
        <f>IFERROR(IF(AND($C302="",$G302=""),"",VLOOKUP($K302,FOAPs!E$2:F$10000,2,FALSE)&amp;" &gt;"),"A")</f>
        <v/>
      </c>
      <c r="V302" s="209" t="str">
        <f>IFERROR(IF(AND($C302="",$D302="",$G302=""),"",VLOOKUP($L302,FOAPs!G$2:H$10000,2,FALSE)),"P")</f>
        <v/>
      </c>
      <c r="W302" s="253" t="str">
        <f>IF(PAF!$B302="","",IF(PAF!$B302=EL!$Y$2,"SPE",IF(PAF!$B302=EL!$Z$2,"SPM",IF(PAF!$B302=EL!$AA$2,"SPLH",IF(PAF!$B302=EL!$K$2,"AT",IF(PAF!$B302=EL!$L$2,"WTO",IF(PAF!$B302=EL!$A$22,"ES",IF(PAF!$B302=EL!$A$4,"FWT",IF(PAF!$B302=EL!$O$2,"hon",IF(PAF!$B302=EL!$P$2,"Inv",IF(PAF!$B302=EL!$P$2,"Inv",IF(PAF!$B302=EL!$Q$2,"MT",IF(PAF!$B302=EL!R$2,"NT",IF(PAF!$B302=EL!$S$2,"OSR",IF(PAF!$B302=EL!$A$10,"PM",IF(PAF!$B302=EL!$U$2,"PW",IF(PAF!$B302=EL!$A$12,"re",IF(PAF!$B302=EL!$W$2,"OT",IF(PAF!$B302=EL!$X$2,"OTSeven","?")))))))))))))))))))</f>
        <v/>
      </c>
      <c r="X302" s="249" t="str">
        <f>IF(B302="","",B302&amp;IF($C$4=EL!$E$5,"Full Time","Part Time"))</f>
        <v/>
      </c>
      <c r="Y302" s="122" t="str">
        <f>IFERROR(VLOOKUP(X302,EL!$C$2:$D$36,2,"False"),"")</f>
        <v/>
      </c>
    </row>
    <row r="303" spans="1:25" ht="21.75" customHeight="1">
      <c r="A303" s="118" t="str">
        <f t="shared" si="6"/>
        <v/>
      </c>
      <c r="B303" s="206"/>
      <c r="C303" s="199"/>
      <c r="D303" s="147"/>
      <c r="E303" s="199"/>
      <c r="F303" s="199"/>
      <c r="G303" s="120"/>
      <c r="H303" s="140"/>
      <c r="I303" s="141"/>
      <c r="J303" s="121"/>
      <c r="K303" s="141"/>
      <c r="L303" s="141"/>
      <c r="M303" s="119">
        <f>IF(AND(G303="",C303="",H303=""),SUM($M$15:$M302),IF(G303*H303=0,"",G303*H303))</f>
        <v>0</v>
      </c>
      <c r="N303" s="322"/>
      <c r="O303" s="323"/>
      <c r="P303" s="324"/>
      <c r="Q303" s="230"/>
      <c r="R303" s="209" t="str">
        <f>IFERROR(IF(AND($C303="",$D303="",$G303=""),"",VLOOKUP($I303,FOAPs!A$2:B$10000,2,FALSE)&amp;" &gt;"),"F")</f>
        <v/>
      </c>
      <c r="S303" s="292" t="str">
        <f>IFERROR(IF(AND($C303="",$G303=""),"",VLOOKUP($J303,FOAPs!C$2:D$10000,2,FALSE)&amp;" &gt;"),"O")</f>
        <v/>
      </c>
      <c r="T303" s="292"/>
      <c r="U303" s="209" t="str">
        <f>IFERROR(IF(AND($C303="",$G303=""),"",VLOOKUP($K303,FOAPs!E$2:F$10000,2,FALSE)&amp;" &gt;"),"A")</f>
        <v/>
      </c>
      <c r="V303" s="209" t="str">
        <f>IFERROR(IF(AND($C303="",$D303="",$G303=""),"",VLOOKUP($L303,FOAPs!G$2:H$10000,2,FALSE)),"P")</f>
        <v/>
      </c>
      <c r="W303" s="253" t="str">
        <f>IF(PAF!$B303="","",IF(PAF!$B303=EL!$Y$2,"SPE",IF(PAF!$B303=EL!$Z$2,"SPM",IF(PAF!$B303=EL!$AA$2,"SPLH",IF(PAF!$B303=EL!$K$2,"AT",IF(PAF!$B303=EL!$L$2,"WTO",IF(PAF!$B303=EL!$A$22,"ES",IF(PAF!$B303=EL!$A$4,"FWT",IF(PAF!$B303=EL!$O$2,"hon",IF(PAF!$B303=EL!$P$2,"Inv",IF(PAF!$B303=EL!$P$2,"Inv",IF(PAF!$B303=EL!$Q$2,"MT",IF(PAF!$B303=EL!R$2,"NT",IF(PAF!$B303=EL!$S$2,"OSR",IF(PAF!$B303=EL!$A$10,"PM",IF(PAF!$B303=EL!$U$2,"PW",IF(PAF!$B303=EL!$A$12,"re",IF(PAF!$B303=EL!$W$2,"OT",IF(PAF!$B303=EL!$X$2,"OTSeven","?")))))))))))))))))))</f>
        <v/>
      </c>
      <c r="X303" s="249" t="str">
        <f>IF(B303="","",B303&amp;IF($C$4=EL!$E$5,"Full Time","Part Time"))</f>
        <v/>
      </c>
      <c r="Y303" s="122" t="str">
        <f>IFERROR(VLOOKUP(X303,EL!$C$2:$D$36,2,"False"),"")</f>
        <v/>
      </c>
    </row>
    <row r="304" spans="1:25" ht="21.75" customHeight="1">
      <c r="A304" s="118" t="str">
        <f t="shared" si="6"/>
        <v/>
      </c>
      <c r="B304" s="206"/>
      <c r="C304" s="199"/>
      <c r="D304" s="147"/>
      <c r="E304" s="199"/>
      <c r="F304" s="199"/>
      <c r="G304" s="120"/>
      <c r="H304" s="140"/>
      <c r="I304" s="141"/>
      <c r="J304" s="121"/>
      <c r="K304" s="141"/>
      <c r="L304" s="141"/>
      <c r="M304" s="119">
        <f>IF(AND(G304="",C304="",H304=""),SUM($M$15:$M303),IF(G304*H304=0,"",G304*H304))</f>
        <v>0</v>
      </c>
      <c r="N304" s="319"/>
      <c r="O304" s="320"/>
      <c r="P304" s="321"/>
      <c r="Q304" s="230"/>
      <c r="R304" s="209" t="str">
        <f>IFERROR(IF(AND($C304="",$D304="",$G304=""),"",VLOOKUP($I304,FOAPs!A$2:B$10000,2,FALSE)&amp;" &gt;"),"F")</f>
        <v/>
      </c>
      <c r="S304" s="292" t="str">
        <f>IFERROR(IF(AND($C304="",$G304=""),"",VLOOKUP($J304,FOAPs!C$2:D$10000,2,FALSE)&amp;" &gt;"),"O")</f>
        <v/>
      </c>
      <c r="T304" s="292"/>
      <c r="U304" s="209" t="str">
        <f>IFERROR(IF(AND($C304="",$G304=""),"",VLOOKUP($K304,FOAPs!E$2:F$10000,2,FALSE)&amp;" &gt;"),"A")</f>
        <v/>
      </c>
      <c r="V304" s="209" t="str">
        <f>IFERROR(IF(AND($C304="",$D304="",$G304=""),"",VLOOKUP($L304,FOAPs!G$2:H$10000,2,FALSE)),"P")</f>
        <v/>
      </c>
      <c r="W304" s="253" t="str">
        <f>IF(PAF!$B304="","",IF(PAF!$B304=EL!$Y$2,"SPE",IF(PAF!$B304=EL!$Z$2,"SPM",IF(PAF!$B304=EL!$AA$2,"SPLH",IF(PAF!$B304=EL!$K$2,"AT",IF(PAF!$B304=EL!$L$2,"WTO",IF(PAF!$B304=EL!$A$22,"ES",IF(PAF!$B304=EL!$A$4,"FWT",IF(PAF!$B304=EL!$O$2,"hon",IF(PAF!$B304=EL!$P$2,"Inv",IF(PAF!$B304=EL!$P$2,"Inv",IF(PAF!$B304=EL!$Q$2,"MT",IF(PAF!$B304=EL!R$2,"NT",IF(PAF!$B304=EL!$S$2,"OSR",IF(PAF!$B304=EL!$A$10,"PM",IF(PAF!$B304=EL!$U$2,"PW",IF(PAF!$B304=EL!$A$12,"re",IF(PAF!$B304=EL!$W$2,"OT",IF(PAF!$B304=EL!$X$2,"OTSeven","?")))))))))))))))))))</f>
        <v/>
      </c>
      <c r="X304" s="249" t="str">
        <f>IF(B304="","",B304&amp;IF($C$4=EL!$E$5,"Full Time","Part Time"))</f>
        <v/>
      </c>
      <c r="Y304" s="122" t="str">
        <f>IFERROR(VLOOKUP(X304,EL!$C$2:$D$36,2,"False"),"")</f>
        <v/>
      </c>
    </row>
    <row r="305" spans="1:25" ht="21.75" customHeight="1">
      <c r="A305" s="118" t="str">
        <f t="shared" si="6"/>
        <v/>
      </c>
      <c r="B305" s="206"/>
      <c r="C305" s="199"/>
      <c r="D305" s="147"/>
      <c r="E305" s="199"/>
      <c r="F305" s="199"/>
      <c r="G305" s="120"/>
      <c r="H305" s="140"/>
      <c r="I305" s="141"/>
      <c r="J305" s="121"/>
      <c r="K305" s="141"/>
      <c r="L305" s="141"/>
      <c r="M305" s="119">
        <f>IF(AND(G305="",C305="",H305=""),SUM($M$15:$M304),IF(G305*H305=0,"",G305*H305))</f>
        <v>0</v>
      </c>
      <c r="N305" s="322"/>
      <c r="O305" s="323"/>
      <c r="P305" s="324"/>
      <c r="Q305" s="230"/>
      <c r="R305" s="209" t="str">
        <f>IFERROR(IF(AND($C305="",$D305="",$G305=""),"",VLOOKUP($I305,FOAPs!A$2:B$10000,2,FALSE)&amp;" &gt;"),"F")</f>
        <v/>
      </c>
      <c r="S305" s="292" t="str">
        <f>IFERROR(IF(AND($C305="",$G305=""),"",VLOOKUP($J305,FOAPs!C$2:D$10000,2,FALSE)&amp;" &gt;"),"O")</f>
        <v/>
      </c>
      <c r="T305" s="292"/>
      <c r="U305" s="209" t="str">
        <f>IFERROR(IF(AND($C305="",$G305=""),"",VLOOKUP($K305,FOAPs!E$2:F$10000,2,FALSE)&amp;" &gt;"),"A")</f>
        <v/>
      </c>
      <c r="V305" s="209" t="str">
        <f>IFERROR(IF(AND($C305="",$D305="",$G305=""),"",VLOOKUP($L305,FOAPs!G$2:H$10000,2,FALSE)),"P")</f>
        <v/>
      </c>
      <c r="W305" s="253" t="str">
        <f>IF(PAF!$B305="","",IF(PAF!$B305=EL!$Y$2,"SPE",IF(PAF!$B305=EL!$Z$2,"SPM",IF(PAF!$B305=EL!$AA$2,"SPLH",IF(PAF!$B305=EL!$K$2,"AT",IF(PAF!$B305=EL!$L$2,"WTO",IF(PAF!$B305=EL!$A$22,"ES",IF(PAF!$B305=EL!$A$4,"FWT",IF(PAF!$B305=EL!$O$2,"hon",IF(PAF!$B305=EL!$P$2,"Inv",IF(PAF!$B305=EL!$P$2,"Inv",IF(PAF!$B305=EL!$Q$2,"MT",IF(PAF!$B305=EL!R$2,"NT",IF(PAF!$B305=EL!$S$2,"OSR",IF(PAF!$B305=EL!$A$10,"PM",IF(PAF!$B305=EL!$U$2,"PW",IF(PAF!$B305=EL!$A$12,"re",IF(PAF!$B305=EL!$W$2,"OT",IF(PAF!$B305=EL!$X$2,"OTSeven","?")))))))))))))))))))</f>
        <v/>
      </c>
      <c r="X305" s="249" t="str">
        <f>IF(B305="","",B305&amp;IF($C$4=EL!$E$5,"Full Time","Part Time"))</f>
        <v/>
      </c>
      <c r="Y305" s="122" t="str">
        <f>IFERROR(VLOOKUP(X305,EL!$C$2:$D$36,2,"False"),"")</f>
        <v/>
      </c>
    </row>
    <row r="306" spans="1:25" ht="21.75" customHeight="1">
      <c r="A306" s="118" t="str">
        <f t="shared" si="6"/>
        <v/>
      </c>
      <c r="B306" s="206"/>
      <c r="C306" s="199"/>
      <c r="D306" s="147"/>
      <c r="E306" s="199"/>
      <c r="F306" s="199"/>
      <c r="G306" s="120"/>
      <c r="H306" s="140"/>
      <c r="I306" s="141"/>
      <c r="J306" s="121"/>
      <c r="K306" s="141"/>
      <c r="L306" s="141"/>
      <c r="M306" s="119">
        <f>IF(AND(G306="",C306="",H306=""),SUM($M$15:$M305),IF(G306*H306=0,"",G306*H306))</f>
        <v>0</v>
      </c>
      <c r="N306" s="319"/>
      <c r="O306" s="320"/>
      <c r="P306" s="321"/>
      <c r="Q306" s="230"/>
      <c r="R306" s="209" t="str">
        <f>IFERROR(IF(AND($C306="",$D306="",$G306=""),"",VLOOKUP($I306,FOAPs!A$2:B$10000,2,FALSE)&amp;" &gt;"),"F")</f>
        <v/>
      </c>
      <c r="S306" s="292" t="str">
        <f>IFERROR(IF(AND($C306="",$G306=""),"",VLOOKUP($J306,FOAPs!C$2:D$10000,2,FALSE)&amp;" &gt;"),"O")</f>
        <v/>
      </c>
      <c r="T306" s="292"/>
      <c r="U306" s="209" t="str">
        <f>IFERROR(IF(AND($C306="",$G306=""),"",VLOOKUP($K306,FOAPs!E$2:F$10000,2,FALSE)&amp;" &gt;"),"A")</f>
        <v/>
      </c>
      <c r="V306" s="209" t="str">
        <f>IFERROR(IF(AND($C306="",$D306="",$G306=""),"",VLOOKUP($L306,FOAPs!G$2:H$10000,2,FALSE)),"P")</f>
        <v/>
      </c>
      <c r="W306" s="253" t="str">
        <f>IF(PAF!$B306="","",IF(PAF!$B306=EL!$Y$2,"SPE",IF(PAF!$B306=EL!$Z$2,"SPM",IF(PAF!$B306=EL!$AA$2,"SPLH",IF(PAF!$B306=EL!$K$2,"AT",IF(PAF!$B306=EL!$L$2,"WTO",IF(PAF!$B306=EL!$A$22,"ES",IF(PAF!$B306=EL!$A$4,"FWT",IF(PAF!$B306=EL!$O$2,"hon",IF(PAF!$B306=EL!$P$2,"Inv",IF(PAF!$B306=EL!$P$2,"Inv",IF(PAF!$B306=EL!$Q$2,"MT",IF(PAF!$B306=EL!R$2,"NT",IF(PAF!$B306=EL!$S$2,"OSR",IF(PAF!$B306=EL!$A$10,"PM",IF(PAF!$B306=EL!$U$2,"PW",IF(PAF!$B306=EL!$A$12,"re",IF(PAF!$B306=EL!$W$2,"OT",IF(PAF!$B306=EL!$X$2,"OTSeven","?")))))))))))))))))))</f>
        <v/>
      </c>
      <c r="X306" s="249" t="str">
        <f>IF(B306="","",B306&amp;IF($C$4=EL!$E$5,"Full Time","Part Time"))</f>
        <v/>
      </c>
      <c r="Y306" s="122" t="str">
        <f>IFERROR(VLOOKUP(X306,EL!$C$2:$D$36,2,"False"),"")</f>
        <v/>
      </c>
    </row>
    <row r="307" spans="1:25" ht="21.75" customHeight="1">
      <c r="A307" s="118" t="str">
        <f t="shared" si="6"/>
        <v/>
      </c>
      <c r="B307" s="206"/>
      <c r="C307" s="199"/>
      <c r="D307" s="147"/>
      <c r="E307" s="199"/>
      <c r="F307" s="199"/>
      <c r="G307" s="120"/>
      <c r="H307" s="140"/>
      <c r="I307" s="141"/>
      <c r="J307" s="121"/>
      <c r="K307" s="141"/>
      <c r="L307" s="141"/>
      <c r="M307" s="119">
        <f>IF(AND(G307="",C307="",H307=""),SUM($M$15:$M306),IF(G307*H307=0,"",G307*H307))</f>
        <v>0</v>
      </c>
      <c r="N307" s="322"/>
      <c r="O307" s="323"/>
      <c r="P307" s="324"/>
      <c r="Q307" s="230"/>
      <c r="R307" s="209" t="str">
        <f>IFERROR(IF(AND($C307="",$D307="",$G307=""),"",VLOOKUP($I307,FOAPs!A$2:B$10000,2,FALSE)&amp;" &gt;"),"F")</f>
        <v/>
      </c>
      <c r="S307" s="292" t="str">
        <f>IFERROR(IF(AND($C307="",$G307=""),"",VLOOKUP($J307,FOAPs!C$2:D$10000,2,FALSE)&amp;" &gt;"),"O")</f>
        <v/>
      </c>
      <c r="T307" s="292"/>
      <c r="U307" s="209" t="str">
        <f>IFERROR(IF(AND($C307="",$G307=""),"",VLOOKUP($K307,FOAPs!E$2:F$10000,2,FALSE)&amp;" &gt;"),"A")</f>
        <v/>
      </c>
      <c r="V307" s="209" t="str">
        <f>IFERROR(IF(AND($C307="",$D307="",$G307=""),"",VLOOKUP($L307,FOAPs!G$2:H$10000,2,FALSE)),"P")</f>
        <v/>
      </c>
      <c r="W307" s="253" t="str">
        <f>IF(PAF!$B307="","",IF(PAF!$B307=EL!$Y$2,"SPE",IF(PAF!$B307=EL!$Z$2,"SPM",IF(PAF!$B307=EL!$AA$2,"SPLH",IF(PAF!$B307=EL!$K$2,"AT",IF(PAF!$B307=EL!$L$2,"WTO",IF(PAF!$B307=EL!$A$22,"ES",IF(PAF!$B307=EL!$A$4,"FWT",IF(PAF!$B307=EL!$O$2,"hon",IF(PAF!$B307=EL!$P$2,"Inv",IF(PAF!$B307=EL!$P$2,"Inv",IF(PAF!$B307=EL!$Q$2,"MT",IF(PAF!$B307=EL!R$2,"NT",IF(PAF!$B307=EL!$S$2,"OSR",IF(PAF!$B307=EL!$A$10,"PM",IF(PAF!$B307=EL!$U$2,"PW",IF(PAF!$B307=EL!$A$12,"re",IF(PAF!$B307=EL!$W$2,"OT",IF(PAF!$B307=EL!$X$2,"OTSeven","?")))))))))))))))))))</f>
        <v/>
      </c>
      <c r="X307" s="249" t="str">
        <f>IF(B307="","",B307&amp;IF($C$4=EL!$E$5,"Full Time","Part Time"))</f>
        <v/>
      </c>
      <c r="Y307" s="122" t="str">
        <f>IFERROR(VLOOKUP(X307,EL!$C$2:$D$36,2,"False"),"")</f>
        <v/>
      </c>
    </row>
    <row r="308" spans="1:25" ht="21.75" customHeight="1">
      <c r="A308" s="118" t="str">
        <f t="shared" si="6"/>
        <v/>
      </c>
      <c r="B308" s="206"/>
      <c r="C308" s="199"/>
      <c r="D308" s="147"/>
      <c r="E308" s="199"/>
      <c r="F308" s="199"/>
      <c r="G308" s="120"/>
      <c r="H308" s="140"/>
      <c r="I308" s="141"/>
      <c r="J308" s="121"/>
      <c r="K308" s="141"/>
      <c r="L308" s="141"/>
      <c r="M308" s="119">
        <f>IF(AND(G308="",C308="",H308=""),SUM($M$15:$M307),IF(G308*H308=0,"",G308*H308))</f>
        <v>0</v>
      </c>
      <c r="N308" s="319"/>
      <c r="O308" s="320"/>
      <c r="P308" s="321"/>
      <c r="Q308" s="230"/>
      <c r="R308" s="209" t="str">
        <f>IFERROR(IF(AND($C308="",$D308="",$G308=""),"",VLOOKUP($I308,FOAPs!A$2:B$10000,2,FALSE)&amp;" &gt;"),"F")</f>
        <v/>
      </c>
      <c r="S308" s="292" t="str">
        <f>IFERROR(IF(AND($C308="",$G308=""),"",VLOOKUP($J308,FOAPs!C$2:D$10000,2,FALSE)&amp;" &gt;"),"O")</f>
        <v/>
      </c>
      <c r="T308" s="292"/>
      <c r="U308" s="209" t="str">
        <f>IFERROR(IF(AND($C308="",$G308=""),"",VLOOKUP($K308,FOAPs!E$2:F$10000,2,FALSE)&amp;" &gt;"),"A")</f>
        <v/>
      </c>
      <c r="V308" s="209" t="str">
        <f>IFERROR(IF(AND($C308="",$D308="",$G308=""),"",VLOOKUP($L308,FOAPs!G$2:H$10000,2,FALSE)),"P")</f>
        <v/>
      </c>
      <c r="W308" s="253" t="str">
        <f>IF(PAF!$B308="","",IF(PAF!$B308=EL!$Y$2,"SPE",IF(PAF!$B308=EL!$Z$2,"SPM",IF(PAF!$B308=EL!$AA$2,"SPLH",IF(PAF!$B308=EL!$K$2,"AT",IF(PAF!$B308=EL!$L$2,"WTO",IF(PAF!$B308=EL!$A$22,"ES",IF(PAF!$B308=EL!$A$4,"FWT",IF(PAF!$B308=EL!$O$2,"hon",IF(PAF!$B308=EL!$P$2,"Inv",IF(PAF!$B308=EL!$P$2,"Inv",IF(PAF!$B308=EL!$Q$2,"MT",IF(PAF!$B308=EL!R$2,"NT",IF(PAF!$B308=EL!$S$2,"OSR",IF(PAF!$B308=EL!$A$10,"PM",IF(PAF!$B308=EL!$U$2,"PW",IF(PAF!$B308=EL!$A$12,"re",IF(PAF!$B308=EL!$W$2,"OT",IF(PAF!$B308=EL!$X$2,"OTSeven","?")))))))))))))))))))</f>
        <v/>
      </c>
      <c r="X308" s="249" t="str">
        <f>IF(B308="","",B308&amp;IF($C$4=EL!$E$5,"Full Time","Part Time"))</f>
        <v/>
      </c>
      <c r="Y308" s="122" t="str">
        <f>IFERROR(VLOOKUP(X308,EL!$C$2:$D$36,2,"False"),"")</f>
        <v/>
      </c>
    </row>
    <row r="309" spans="1:25" ht="21.75" customHeight="1">
      <c r="A309" s="118" t="str">
        <f t="shared" si="6"/>
        <v/>
      </c>
      <c r="B309" s="206"/>
      <c r="C309" s="199"/>
      <c r="D309" s="147"/>
      <c r="E309" s="199"/>
      <c r="F309" s="199"/>
      <c r="G309" s="120"/>
      <c r="H309" s="140"/>
      <c r="I309" s="141"/>
      <c r="J309" s="121"/>
      <c r="K309" s="141"/>
      <c r="L309" s="141"/>
      <c r="M309" s="119">
        <f>IF(AND(G309="",C309="",H309=""),SUM($M$15:$M308),IF(G309*H309=0,"",G309*H309))</f>
        <v>0</v>
      </c>
      <c r="N309" s="322"/>
      <c r="O309" s="323"/>
      <c r="P309" s="324"/>
      <c r="Q309" s="230"/>
      <c r="R309" s="209" t="str">
        <f>IFERROR(IF(AND($C309="",$D309="",$G309=""),"",VLOOKUP($I309,FOAPs!A$2:B$10000,2,FALSE)&amp;" &gt;"),"F")</f>
        <v/>
      </c>
      <c r="S309" s="292" t="str">
        <f>IFERROR(IF(AND($C309="",$G309=""),"",VLOOKUP($J309,FOAPs!C$2:D$10000,2,FALSE)&amp;" &gt;"),"O")</f>
        <v/>
      </c>
      <c r="T309" s="292"/>
      <c r="U309" s="209" t="str">
        <f>IFERROR(IF(AND($C309="",$G309=""),"",VLOOKUP($K309,FOAPs!E$2:F$10000,2,FALSE)&amp;" &gt;"),"A")</f>
        <v/>
      </c>
      <c r="V309" s="209" t="str">
        <f>IFERROR(IF(AND($C309="",$D309="",$G309=""),"",VLOOKUP($L309,FOAPs!G$2:H$10000,2,FALSE)),"P")</f>
        <v/>
      </c>
      <c r="W309" s="253" t="str">
        <f>IF(PAF!$B309="","",IF(PAF!$B309=EL!$Y$2,"SPE",IF(PAF!$B309=EL!$Z$2,"SPM",IF(PAF!$B309=EL!$AA$2,"SPLH",IF(PAF!$B309=EL!$K$2,"AT",IF(PAF!$B309=EL!$L$2,"WTO",IF(PAF!$B309=EL!$A$22,"ES",IF(PAF!$B309=EL!$A$4,"FWT",IF(PAF!$B309=EL!$O$2,"hon",IF(PAF!$B309=EL!$P$2,"Inv",IF(PAF!$B309=EL!$P$2,"Inv",IF(PAF!$B309=EL!$Q$2,"MT",IF(PAF!$B309=EL!R$2,"NT",IF(PAF!$B309=EL!$S$2,"OSR",IF(PAF!$B309=EL!$A$10,"PM",IF(PAF!$B309=EL!$U$2,"PW",IF(PAF!$B309=EL!$A$12,"re",IF(PAF!$B309=EL!$W$2,"OT",IF(PAF!$B309=EL!$X$2,"OTSeven","?")))))))))))))))))))</f>
        <v/>
      </c>
      <c r="X309" s="249" t="str">
        <f>IF(B309="","",B309&amp;IF($C$4=EL!$E$5,"Full Time","Part Time"))</f>
        <v/>
      </c>
      <c r="Y309" s="122" t="str">
        <f>IFERROR(VLOOKUP(X309,EL!$C$2:$D$36,2,"False"),"")</f>
        <v/>
      </c>
    </row>
    <row r="310" spans="1:25" ht="21.75" customHeight="1">
      <c r="A310" s="118" t="str">
        <f t="shared" si="6"/>
        <v/>
      </c>
      <c r="B310" s="206"/>
      <c r="C310" s="199"/>
      <c r="D310" s="147"/>
      <c r="E310" s="199"/>
      <c r="F310" s="199"/>
      <c r="G310" s="120"/>
      <c r="H310" s="140"/>
      <c r="I310" s="141"/>
      <c r="J310" s="121"/>
      <c r="K310" s="141"/>
      <c r="L310" s="141"/>
      <c r="M310" s="119">
        <f>IF(AND(G310="",C310="",H310=""),SUM($M$15:$M309),IF(G310*H310=0,"",G310*H310))</f>
        <v>0</v>
      </c>
      <c r="N310" s="319"/>
      <c r="O310" s="320"/>
      <c r="P310" s="321"/>
      <c r="Q310" s="230"/>
      <c r="R310" s="209" t="str">
        <f>IFERROR(IF(AND($C310="",$D310="",$G310=""),"",VLOOKUP($I310,FOAPs!A$2:B$10000,2,FALSE)&amp;" &gt;"),"F")</f>
        <v/>
      </c>
      <c r="S310" s="292" t="str">
        <f>IFERROR(IF(AND($C310="",$G310=""),"",VLOOKUP($J310,FOAPs!C$2:D$10000,2,FALSE)&amp;" &gt;"),"O")</f>
        <v/>
      </c>
      <c r="T310" s="292"/>
      <c r="U310" s="209" t="str">
        <f>IFERROR(IF(AND($C310="",$G310=""),"",VLOOKUP($K310,FOAPs!E$2:F$10000,2,FALSE)&amp;" &gt;"),"A")</f>
        <v/>
      </c>
      <c r="V310" s="209" t="str">
        <f>IFERROR(IF(AND($C310="",$D310="",$G310=""),"",VLOOKUP($L310,FOAPs!G$2:H$10000,2,FALSE)),"P")</f>
        <v/>
      </c>
      <c r="W310" s="253" t="str">
        <f>IF(PAF!$B310="","",IF(PAF!$B310=EL!$Y$2,"SPE",IF(PAF!$B310=EL!$Z$2,"SPM",IF(PAF!$B310=EL!$AA$2,"SPLH",IF(PAF!$B310=EL!$K$2,"AT",IF(PAF!$B310=EL!$L$2,"WTO",IF(PAF!$B310=EL!$A$22,"ES",IF(PAF!$B310=EL!$A$4,"FWT",IF(PAF!$B310=EL!$O$2,"hon",IF(PAF!$B310=EL!$P$2,"Inv",IF(PAF!$B310=EL!$P$2,"Inv",IF(PAF!$B310=EL!$Q$2,"MT",IF(PAF!$B310=EL!R$2,"NT",IF(PAF!$B310=EL!$S$2,"OSR",IF(PAF!$B310=EL!$A$10,"PM",IF(PAF!$B310=EL!$U$2,"PW",IF(PAF!$B310=EL!$A$12,"re",IF(PAF!$B310=EL!$W$2,"OT",IF(PAF!$B310=EL!$X$2,"OTSeven","?")))))))))))))))))))</f>
        <v/>
      </c>
      <c r="X310" s="249" t="str">
        <f>IF(B310="","",B310&amp;IF($C$4=EL!$E$5,"Full Time","Part Time"))</f>
        <v/>
      </c>
      <c r="Y310" s="122" t="str">
        <f>IFERROR(VLOOKUP(X310,EL!$C$2:$D$36,2,"False"),"")</f>
        <v/>
      </c>
    </row>
    <row r="311" spans="1:25" ht="21.75" customHeight="1">
      <c r="A311" s="118" t="str">
        <f t="shared" si="6"/>
        <v/>
      </c>
      <c r="B311" s="206"/>
      <c r="C311" s="199"/>
      <c r="D311" s="147"/>
      <c r="E311" s="199"/>
      <c r="F311" s="199"/>
      <c r="G311" s="120"/>
      <c r="H311" s="140"/>
      <c r="I311" s="141"/>
      <c r="J311" s="121"/>
      <c r="K311" s="141"/>
      <c r="L311" s="141"/>
      <c r="M311" s="119">
        <f>IF(AND(G311="",C311="",H311=""),SUM($M$15:$M310),IF(G311*H311=0,"",G311*H311))</f>
        <v>0</v>
      </c>
      <c r="N311" s="322"/>
      <c r="O311" s="323"/>
      <c r="P311" s="324"/>
      <c r="Q311" s="230"/>
      <c r="R311" s="209" t="str">
        <f>IFERROR(IF(AND($C311="",$D311="",$G311=""),"",VLOOKUP($I311,FOAPs!A$2:B$10000,2,FALSE)&amp;" &gt;"),"F")</f>
        <v/>
      </c>
      <c r="S311" s="292" t="str">
        <f>IFERROR(IF(AND($C311="",$G311=""),"",VLOOKUP($J311,FOAPs!C$2:D$10000,2,FALSE)&amp;" &gt;"),"O")</f>
        <v/>
      </c>
      <c r="T311" s="292"/>
      <c r="U311" s="209" t="str">
        <f>IFERROR(IF(AND($C311="",$G311=""),"",VLOOKUP($K311,FOAPs!E$2:F$10000,2,FALSE)&amp;" &gt;"),"A")</f>
        <v/>
      </c>
      <c r="V311" s="209" t="str">
        <f>IFERROR(IF(AND($C311="",$D311="",$G311=""),"",VLOOKUP($L311,FOAPs!G$2:H$10000,2,FALSE)),"P")</f>
        <v/>
      </c>
      <c r="W311" s="253" t="str">
        <f>IF(PAF!$B311="","",IF(PAF!$B311=EL!$Y$2,"SPE",IF(PAF!$B311=EL!$Z$2,"SPM",IF(PAF!$B311=EL!$AA$2,"SPLH",IF(PAF!$B311=EL!$K$2,"AT",IF(PAF!$B311=EL!$L$2,"WTO",IF(PAF!$B311=EL!$A$22,"ES",IF(PAF!$B311=EL!$A$4,"FWT",IF(PAF!$B311=EL!$O$2,"hon",IF(PAF!$B311=EL!$P$2,"Inv",IF(PAF!$B311=EL!$P$2,"Inv",IF(PAF!$B311=EL!$Q$2,"MT",IF(PAF!$B311=EL!R$2,"NT",IF(PAF!$B311=EL!$S$2,"OSR",IF(PAF!$B311=EL!$A$10,"PM",IF(PAF!$B311=EL!$U$2,"PW",IF(PAF!$B311=EL!$A$12,"re",IF(PAF!$B311=EL!$W$2,"OT",IF(PAF!$B311=EL!$X$2,"OTSeven","?")))))))))))))))))))</f>
        <v/>
      </c>
      <c r="X311" s="249" t="str">
        <f>IF(B311="","",B311&amp;IF($C$4=EL!$E$5,"Full Time","Part Time"))</f>
        <v/>
      </c>
      <c r="Y311" s="122" t="str">
        <f>IFERROR(VLOOKUP(X311,EL!$C$2:$D$36,2,"False"),"")</f>
        <v/>
      </c>
    </row>
    <row r="312" spans="1:25" ht="21.75" customHeight="1">
      <c r="A312" s="118" t="str">
        <f t="shared" si="6"/>
        <v/>
      </c>
      <c r="B312" s="206"/>
      <c r="C312" s="199"/>
      <c r="D312" s="147"/>
      <c r="E312" s="199"/>
      <c r="F312" s="199"/>
      <c r="G312" s="120"/>
      <c r="H312" s="140"/>
      <c r="I312" s="141"/>
      <c r="J312" s="121"/>
      <c r="K312" s="141"/>
      <c r="L312" s="141"/>
      <c r="M312" s="119">
        <f>IF(AND(G312="",C312="",H312=""),SUM($M$15:$M311),IF(G312*H312=0,"",G312*H312))</f>
        <v>0</v>
      </c>
      <c r="N312" s="319"/>
      <c r="O312" s="320"/>
      <c r="P312" s="321"/>
      <c r="Q312" s="230"/>
      <c r="R312" s="209" t="str">
        <f>IFERROR(IF(AND($C312="",$D312="",$G312=""),"",VLOOKUP($I312,FOAPs!A$2:B$10000,2,FALSE)&amp;" &gt;"),"F")</f>
        <v/>
      </c>
      <c r="S312" s="292" t="str">
        <f>IFERROR(IF(AND($C312="",$G312=""),"",VLOOKUP($J312,FOAPs!C$2:D$10000,2,FALSE)&amp;" &gt;"),"O")</f>
        <v/>
      </c>
      <c r="T312" s="292"/>
      <c r="U312" s="209" t="str">
        <f>IFERROR(IF(AND($C312="",$G312=""),"",VLOOKUP($K312,FOAPs!E$2:F$10000,2,FALSE)&amp;" &gt;"),"A")</f>
        <v/>
      </c>
      <c r="V312" s="209" t="str">
        <f>IFERROR(IF(AND($C312="",$D312="",$G312=""),"",VLOOKUP($L312,FOAPs!G$2:H$10000,2,FALSE)),"P")</f>
        <v/>
      </c>
      <c r="W312" s="253" t="str">
        <f>IF(PAF!$B312="","",IF(PAF!$B312=EL!$Y$2,"SPE",IF(PAF!$B312=EL!$Z$2,"SPM",IF(PAF!$B312=EL!$AA$2,"SPLH",IF(PAF!$B312=EL!$K$2,"AT",IF(PAF!$B312=EL!$L$2,"WTO",IF(PAF!$B312=EL!$A$22,"ES",IF(PAF!$B312=EL!$A$4,"FWT",IF(PAF!$B312=EL!$O$2,"hon",IF(PAF!$B312=EL!$P$2,"Inv",IF(PAF!$B312=EL!$P$2,"Inv",IF(PAF!$B312=EL!$Q$2,"MT",IF(PAF!$B312=EL!R$2,"NT",IF(PAF!$B312=EL!$S$2,"OSR",IF(PAF!$B312=EL!$A$10,"PM",IF(PAF!$B312=EL!$U$2,"PW",IF(PAF!$B312=EL!$A$12,"re",IF(PAF!$B312=EL!$W$2,"OT",IF(PAF!$B312=EL!$X$2,"OTSeven","?")))))))))))))))))))</f>
        <v/>
      </c>
      <c r="X312" s="249" t="str">
        <f>IF(B312="","",B312&amp;IF($C$4=EL!$E$5,"Full Time","Part Time"))</f>
        <v/>
      </c>
      <c r="Y312" s="122" t="str">
        <f>IFERROR(VLOOKUP(X312,EL!$C$2:$D$36,2,"False"),"")</f>
        <v/>
      </c>
    </row>
    <row r="313" spans="1:25" ht="21.75" customHeight="1">
      <c r="A313" s="118" t="str">
        <f t="shared" si="6"/>
        <v/>
      </c>
      <c r="B313" s="206"/>
      <c r="C313" s="199"/>
      <c r="D313" s="147"/>
      <c r="E313" s="199"/>
      <c r="F313" s="199"/>
      <c r="G313" s="120"/>
      <c r="H313" s="140"/>
      <c r="I313" s="141"/>
      <c r="J313" s="121"/>
      <c r="K313" s="141"/>
      <c r="L313" s="141"/>
      <c r="M313" s="119">
        <f>IF(AND(G313="",C313="",H313=""),SUM($M$15:$M312),IF(G313*H313=0,"",G313*H313))</f>
        <v>0</v>
      </c>
      <c r="N313" s="322"/>
      <c r="O313" s="323"/>
      <c r="P313" s="324"/>
      <c r="Q313" s="230"/>
      <c r="R313" s="209" t="str">
        <f>IFERROR(IF(AND($C313="",$D313="",$G313=""),"",VLOOKUP($I313,FOAPs!A$2:B$10000,2,FALSE)&amp;" &gt;"),"F")</f>
        <v/>
      </c>
      <c r="S313" s="292" t="str">
        <f>IFERROR(IF(AND($C313="",$G313=""),"",VLOOKUP($J313,FOAPs!C$2:D$10000,2,FALSE)&amp;" &gt;"),"O")</f>
        <v/>
      </c>
      <c r="T313" s="292"/>
      <c r="U313" s="209" t="str">
        <f>IFERROR(IF(AND($C313="",$G313=""),"",VLOOKUP($K313,FOAPs!E$2:F$10000,2,FALSE)&amp;" &gt;"),"A")</f>
        <v/>
      </c>
      <c r="V313" s="209" t="str">
        <f>IFERROR(IF(AND($C313="",$D313="",$G313=""),"",VLOOKUP($L313,FOAPs!G$2:H$10000,2,FALSE)),"P")</f>
        <v/>
      </c>
      <c r="W313" s="253" t="str">
        <f>IF(PAF!$B313="","",IF(PAF!$B313=EL!$Y$2,"SPE",IF(PAF!$B313=EL!$Z$2,"SPM",IF(PAF!$B313=EL!$AA$2,"SPLH",IF(PAF!$B313=EL!$K$2,"AT",IF(PAF!$B313=EL!$L$2,"WTO",IF(PAF!$B313=EL!$A$22,"ES",IF(PAF!$B313=EL!$A$4,"FWT",IF(PAF!$B313=EL!$O$2,"hon",IF(PAF!$B313=EL!$P$2,"Inv",IF(PAF!$B313=EL!$P$2,"Inv",IF(PAF!$B313=EL!$Q$2,"MT",IF(PAF!$B313=EL!R$2,"NT",IF(PAF!$B313=EL!$S$2,"OSR",IF(PAF!$B313=EL!$A$10,"PM",IF(PAF!$B313=EL!$U$2,"PW",IF(PAF!$B313=EL!$A$12,"re",IF(PAF!$B313=EL!$W$2,"OT",IF(PAF!$B313=EL!$X$2,"OTSeven","?")))))))))))))))))))</f>
        <v/>
      </c>
      <c r="X313" s="249" t="str">
        <f>IF(B313="","",B313&amp;IF($C$4=EL!$E$5,"Full Time","Part Time"))</f>
        <v/>
      </c>
      <c r="Y313" s="122" t="str">
        <f>IFERROR(VLOOKUP(X313,EL!$C$2:$D$36,2,"False"),"")</f>
        <v/>
      </c>
    </row>
    <row r="314" spans="1:25" ht="21.75" customHeight="1">
      <c r="A314" s="118" t="str">
        <f t="shared" si="6"/>
        <v/>
      </c>
      <c r="B314" s="206"/>
      <c r="C314" s="199"/>
      <c r="D314" s="147"/>
      <c r="E314" s="199"/>
      <c r="F314" s="199"/>
      <c r="G314" s="120"/>
      <c r="H314" s="140"/>
      <c r="I314" s="141"/>
      <c r="J314" s="121"/>
      <c r="K314" s="141"/>
      <c r="L314" s="141"/>
      <c r="M314" s="119">
        <f>IF(AND(G314="",C314="",H314=""),SUM($M$15:$M313),IF(G314*H314=0,"",G314*H314))</f>
        <v>0</v>
      </c>
      <c r="N314" s="319"/>
      <c r="O314" s="320"/>
      <c r="P314" s="321"/>
      <c r="Q314" s="230"/>
      <c r="R314" s="209" t="str">
        <f>IFERROR(IF(AND($C314="",$D314="",$G314=""),"",VLOOKUP($I314,FOAPs!A$2:B$10000,2,FALSE)&amp;" &gt;"),"F")</f>
        <v/>
      </c>
      <c r="S314" s="292" t="str">
        <f>IFERROR(IF(AND($C314="",$G314=""),"",VLOOKUP($J314,FOAPs!C$2:D$10000,2,FALSE)&amp;" &gt;"),"O")</f>
        <v/>
      </c>
      <c r="T314" s="292"/>
      <c r="U314" s="209" t="str">
        <f>IFERROR(IF(AND($C314="",$G314=""),"",VLOOKUP($K314,FOAPs!E$2:F$10000,2,FALSE)&amp;" &gt;"),"A")</f>
        <v/>
      </c>
      <c r="V314" s="209" t="str">
        <f>IFERROR(IF(AND($C314="",$D314="",$G314=""),"",VLOOKUP($L314,FOAPs!G$2:H$10000,2,FALSE)),"P")</f>
        <v/>
      </c>
      <c r="W314" s="253" t="str">
        <f>IF(PAF!$B314="","",IF(PAF!$B314=EL!$Y$2,"SPE",IF(PAF!$B314=EL!$Z$2,"SPM",IF(PAF!$B314=EL!$AA$2,"SPLH",IF(PAF!$B314=EL!$K$2,"AT",IF(PAF!$B314=EL!$L$2,"WTO",IF(PAF!$B314=EL!$A$22,"ES",IF(PAF!$B314=EL!$A$4,"FWT",IF(PAF!$B314=EL!$O$2,"hon",IF(PAF!$B314=EL!$P$2,"Inv",IF(PAF!$B314=EL!$P$2,"Inv",IF(PAF!$B314=EL!$Q$2,"MT",IF(PAF!$B314=EL!R$2,"NT",IF(PAF!$B314=EL!$S$2,"OSR",IF(PAF!$B314=EL!$A$10,"PM",IF(PAF!$B314=EL!$U$2,"PW",IF(PAF!$B314=EL!$A$12,"re",IF(PAF!$B314=EL!$W$2,"OT",IF(PAF!$B314=EL!$X$2,"OTSeven","?")))))))))))))))))))</f>
        <v/>
      </c>
      <c r="X314" s="249" t="str">
        <f>IF(B314="","",B314&amp;IF($C$4=EL!$E$5,"Full Time","Part Time"))</f>
        <v/>
      </c>
      <c r="Y314" s="122" t="str">
        <f>IFERROR(VLOOKUP(X314,EL!$C$2:$D$36,2,"False"),"")</f>
        <v/>
      </c>
    </row>
    <row r="315" spans="1:25" ht="21.75" customHeight="1">
      <c r="A315" s="118" t="str">
        <f t="shared" si="6"/>
        <v/>
      </c>
      <c r="B315" s="206"/>
      <c r="C315" s="199"/>
      <c r="D315" s="147"/>
      <c r="E315" s="199"/>
      <c r="F315" s="199"/>
      <c r="G315" s="120"/>
      <c r="H315" s="140"/>
      <c r="I315" s="141"/>
      <c r="J315" s="121"/>
      <c r="K315" s="141"/>
      <c r="L315" s="141"/>
      <c r="M315" s="119">
        <f>IF(AND(G315="",C315="",H315=""),SUM($M$15:$M314),IF(G315*H315=0,"",G315*H315))</f>
        <v>0</v>
      </c>
      <c r="N315" s="322"/>
      <c r="O315" s="323"/>
      <c r="P315" s="324"/>
      <c r="Q315" s="230"/>
      <c r="R315" s="209" t="str">
        <f>IFERROR(IF(AND($C315="",$D315="",$G315=""),"",VLOOKUP($I315,FOAPs!A$2:B$10000,2,FALSE)&amp;" &gt;"),"F")</f>
        <v/>
      </c>
      <c r="S315" s="292" t="str">
        <f>IFERROR(IF(AND($C315="",$G315=""),"",VLOOKUP($J315,FOAPs!C$2:D$10000,2,FALSE)&amp;" &gt;"),"O")</f>
        <v/>
      </c>
      <c r="T315" s="292"/>
      <c r="U315" s="209" t="str">
        <f>IFERROR(IF(AND($C315="",$G315=""),"",VLOOKUP($K315,FOAPs!E$2:F$10000,2,FALSE)&amp;" &gt;"),"A")</f>
        <v/>
      </c>
      <c r="V315" s="209" t="str">
        <f>IFERROR(IF(AND($C315="",$D315="",$G315=""),"",VLOOKUP($L315,FOAPs!G$2:H$10000,2,FALSE)),"P")</f>
        <v/>
      </c>
      <c r="W315" s="253" t="str">
        <f>IF(PAF!$B315="","",IF(PAF!$B315=EL!$Y$2,"SPE",IF(PAF!$B315=EL!$Z$2,"SPM",IF(PAF!$B315=EL!$AA$2,"SPLH",IF(PAF!$B315=EL!$K$2,"AT",IF(PAF!$B315=EL!$L$2,"WTO",IF(PAF!$B315=EL!$A$22,"ES",IF(PAF!$B315=EL!$A$4,"FWT",IF(PAF!$B315=EL!$O$2,"hon",IF(PAF!$B315=EL!$P$2,"Inv",IF(PAF!$B315=EL!$P$2,"Inv",IF(PAF!$B315=EL!$Q$2,"MT",IF(PAF!$B315=EL!R$2,"NT",IF(PAF!$B315=EL!$S$2,"OSR",IF(PAF!$B315=EL!$A$10,"PM",IF(PAF!$B315=EL!$U$2,"PW",IF(PAF!$B315=EL!$A$12,"re",IF(PAF!$B315=EL!$W$2,"OT",IF(PAF!$B315=EL!$X$2,"OTSeven","?")))))))))))))))))))</f>
        <v/>
      </c>
      <c r="X315" s="249" t="str">
        <f>IF(B315="","",B315&amp;IF($C$4=EL!$E$5,"Full Time","Part Time"))</f>
        <v/>
      </c>
      <c r="Y315" s="122" t="str">
        <f>IFERROR(VLOOKUP(X315,EL!$C$2:$D$36,2,"False"),"")</f>
        <v/>
      </c>
    </row>
    <row r="316" spans="1:25" ht="21.75" customHeight="1">
      <c r="A316" s="118" t="str">
        <f t="shared" si="6"/>
        <v/>
      </c>
      <c r="B316" s="206"/>
      <c r="C316" s="199"/>
      <c r="D316" s="147"/>
      <c r="E316" s="199"/>
      <c r="F316" s="199"/>
      <c r="G316" s="120"/>
      <c r="H316" s="140"/>
      <c r="I316" s="141"/>
      <c r="J316" s="121"/>
      <c r="K316" s="141"/>
      <c r="L316" s="141"/>
      <c r="M316" s="119">
        <f>IF(AND(G316="",C316="",H316=""),SUM($M$15:$M315),IF(G316*H316=0,"",G316*H316))</f>
        <v>0</v>
      </c>
      <c r="N316" s="319"/>
      <c r="O316" s="320"/>
      <c r="P316" s="321"/>
      <c r="Q316" s="230"/>
      <c r="R316" s="209" t="str">
        <f>IFERROR(IF(AND($C316="",$D316="",$G316=""),"",VLOOKUP($I316,FOAPs!A$2:B$10000,2,FALSE)&amp;" &gt;"),"F")</f>
        <v/>
      </c>
      <c r="S316" s="292" t="str">
        <f>IFERROR(IF(AND($C316="",$G316=""),"",VLOOKUP($J316,FOAPs!C$2:D$10000,2,FALSE)&amp;" &gt;"),"O")</f>
        <v/>
      </c>
      <c r="T316" s="292"/>
      <c r="U316" s="209" t="str">
        <f>IFERROR(IF(AND($C316="",$G316=""),"",VLOOKUP($K316,FOAPs!E$2:F$10000,2,FALSE)&amp;" &gt;"),"A")</f>
        <v/>
      </c>
      <c r="V316" s="209" t="str">
        <f>IFERROR(IF(AND($C316="",$D316="",$G316=""),"",VLOOKUP($L316,FOAPs!G$2:H$10000,2,FALSE)),"P")</f>
        <v/>
      </c>
      <c r="W316" s="253" t="str">
        <f>IF(PAF!$B316="","",IF(PAF!$B316=EL!$Y$2,"SPE",IF(PAF!$B316=EL!$Z$2,"SPM",IF(PAF!$B316=EL!$AA$2,"SPLH",IF(PAF!$B316=EL!$K$2,"AT",IF(PAF!$B316=EL!$L$2,"WTO",IF(PAF!$B316=EL!$A$22,"ES",IF(PAF!$B316=EL!$A$4,"FWT",IF(PAF!$B316=EL!$O$2,"hon",IF(PAF!$B316=EL!$P$2,"Inv",IF(PAF!$B316=EL!$P$2,"Inv",IF(PAF!$B316=EL!$Q$2,"MT",IF(PAF!$B316=EL!R$2,"NT",IF(PAF!$B316=EL!$S$2,"OSR",IF(PAF!$B316=EL!$A$10,"PM",IF(PAF!$B316=EL!$U$2,"PW",IF(PAF!$B316=EL!$A$12,"re",IF(PAF!$B316=EL!$W$2,"OT",IF(PAF!$B316=EL!$X$2,"OTSeven","?")))))))))))))))))))</f>
        <v/>
      </c>
      <c r="X316" s="249" t="str">
        <f>IF(B316="","",B316&amp;IF($C$4=EL!$E$5,"Full Time","Part Time"))</f>
        <v/>
      </c>
      <c r="Y316" s="122" t="str">
        <f>IFERROR(VLOOKUP(X316,EL!$C$2:$D$36,2,"False"),"")</f>
        <v/>
      </c>
    </row>
    <row r="317" spans="1:25" ht="21.75" customHeight="1">
      <c r="A317" s="118" t="str">
        <f t="shared" si="6"/>
        <v/>
      </c>
      <c r="B317" s="206"/>
      <c r="C317" s="199"/>
      <c r="D317" s="147"/>
      <c r="E317" s="199"/>
      <c r="F317" s="199"/>
      <c r="G317" s="120"/>
      <c r="H317" s="140"/>
      <c r="I317" s="141"/>
      <c r="J317" s="121"/>
      <c r="K317" s="141"/>
      <c r="L317" s="141"/>
      <c r="M317" s="119">
        <f>IF(AND(G317="",C317="",H317=""),SUM($M$15:$M316),IF(G317*H317=0,"",G317*H317))</f>
        <v>0</v>
      </c>
      <c r="N317" s="322"/>
      <c r="O317" s="323"/>
      <c r="P317" s="324"/>
      <c r="Q317" s="230"/>
      <c r="R317" s="209" t="str">
        <f>IFERROR(IF(AND($C317="",$D317="",$G317=""),"",VLOOKUP($I317,FOAPs!A$2:B$10000,2,FALSE)&amp;" &gt;"),"F")</f>
        <v/>
      </c>
      <c r="S317" s="292" t="str">
        <f>IFERROR(IF(AND($C317="",$G317=""),"",VLOOKUP($J317,FOAPs!C$2:D$10000,2,FALSE)&amp;" &gt;"),"O")</f>
        <v/>
      </c>
      <c r="T317" s="292"/>
      <c r="U317" s="209" t="str">
        <f>IFERROR(IF(AND($C317="",$G317=""),"",VLOOKUP($K317,FOAPs!E$2:F$10000,2,FALSE)&amp;" &gt;"),"A")</f>
        <v/>
      </c>
      <c r="V317" s="209" t="str">
        <f>IFERROR(IF(AND($C317="",$D317="",$G317=""),"",VLOOKUP($L317,FOAPs!G$2:H$10000,2,FALSE)),"P")</f>
        <v/>
      </c>
      <c r="W317" s="253" t="str">
        <f>IF(PAF!$B317="","",IF(PAF!$B317=EL!$Y$2,"SPE",IF(PAF!$B317=EL!$Z$2,"SPM",IF(PAF!$B317=EL!$AA$2,"SPLH",IF(PAF!$B317=EL!$K$2,"AT",IF(PAF!$B317=EL!$L$2,"WTO",IF(PAF!$B317=EL!$A$22,"ES",IF(PAF!$B317=EL!$A$4,"FWT",IF(PAF!$B317=EL!$O$2,"hon",IF(PAF!$B317=EL!$P$2,"Inv",IF(PAF!$B317=EL!$P$2,"Inv",IF(PAF!$B317=EL!$Q$2,"MT",IF(PAF!$B317=EL!R$2,"NT",IF(PAF!$B317=EL!$S$2,"OSR",IF(PAF!$B317=EL!$A$10,"PM",IF(PAF!$B317=EL!$U$2,"PW",IF(PAF!$B317=EL!$A$12,"re",IF(PAF!$B317=EL!$W$2,"OT",IF(PAF!$B317=EL!$X$2,"OTSeven","?")))))))))))))))))))</f>
        <v/>
      </c>
      <c r="X317" s="249" t="str">
        <f>IF(B317="","",B317&amp;IF($C$4=EL!$E$5,"Full Time","Part Time"))</f>
        <v/>
      </c>
      <c r="Y317" s="122" t="str">
        <f>IFERROR(VLOOKUP(X317,EL!$C$2:$D$36,2,"False"),"")</f>
        <v/>
      </c>
    </row>
    <row r="318" spans="1:25" ht="21.75" customHeight="1">
      <c r="A318" s="118" t="str">
        <f t="shared" si="6"/>
        <v/>
      </c>
      <c r="B318" s="206"/>
      <c r="C318" s="199"/>
      <c r="D318" s="147"/>
      <c r="E318" s="199"/>
      <c r="F318" s="199"/>
      <c r="G318" s="120"/>
      <c r="H318" s="140"/>
      <c r="I318" s="141"/>
      <c r="J318" s="121"/>
      <c r="K318" s="141"/>
      <c r="L318" s="141"/>
      <c r="M318" s="119">
        <f>IF(AND(G318="",C318="",H318=""),SUM($M$15:$M317),IF(G318*H318=0,"",G318*H318))</f>
        <v>0</v>
      </c>
      <c r="N318" s="319"/>
      <c r="O318" s="320"/>
      <c r="P318" s="321"/>
      <c r="Q318" s="230"/>
      <c r="R318" s="209" t="str">
        <f>IFERROR(IF(AND($C318="",$D318="",$G318=""),"",VLOOKUP($I318,FOAPs!A$2:B$10000,2,FALSE)&amp;" &gt;"),"F")</f>
        <v/>
      </c>
      <c r="S318" s="292" t="str">
        <f>IFERROR(IF(AND($C318="",$G318=""),"",VLOOKUP($J318,FOAPs!C$2:D$10000,2,FALSE)&amp;" &gt;"),"O")</f>
        <v/>
      </c>
      <c r="T318" s="292"/>
      <c r="U318" s="209" t="str">
        <f>IFERROR(IF(AND($C318="",$G318=""),"",VLOOKUP($K318,FOAPs!E$2:F$10000,2,FALSE)&amp;" &gt;"),"A")</f>
        <v/>
      </c>
      <c r="V318" s="209" t="str">
        <f>IFERROR(IF(AND($C318="",$D318="",$G318=""),"",VLOOKUP($L318,FOAPs!G$2:H$10000,2,FALSE)),"P")</f>
        <v/>
      </c>
      <c r="W318" s="253" t="str">
        <f>IF(PAF!$B318="","",IF(PAF!$B318=EL!$Y$2,"SPE",IF(PAF!$B318=EL!$Z$2,"SPM",IF(PAF!$B318=EL!$AA$2,"SPLH",IF(PAF!$B318=EL!$K$2,"AT",IF(PAF!$B318=EL!$L$2,"WTO",IF(PAF!$B318=EL!$A$22,"ES",IF(PAF!$B318=EL!$A$4,"FWT",IF(PAF!$B318=EL!$O$2,"hon",IF(PAF!$B318=EL!$P$2,"Inv",IF(PAF!$B318=EL!$P$2,"Inv",IF(PAF!$B318=EL!$Q$2,"MT",IF(PAF!$B318=EL!R$2,"NT",IF(PAF!$B318=EL!$S$2,"OSR",IF(PAF!$B318=EL!$A$10,"PM",IF(PAF!$B318=EL!$U$2,"PW",IF(PAF!$B318=EL!$A$12,"re",IF(PAF!$B318=EL!$W$2,"OT",IF(PAF!$B318=EL!$X$2,"OTSeven","?")))))))))))))))))))</f>
        <v/>
      </c>
      <c r="X318" s="249" t="str">
        <f>IF(B318="","",B318&amp;IF($C$4=EL!$E$5,"Full Time","Part Time"))</f>
        <v/>
      </c>
      <c r="Y318" s="122" t="str">
        <f>IFERROR(VLOOKUP(X318,EL!$C$2:$D$36,2,"False"),"")</f>
        <v/>
      </c>
    </row>
    <row r="319" spans="1:25" ht="21.75" customHeight="1">
      <c r="A319" s="118" t="str">
        <f t="shared" si="6"/>
        <v/>
      </c>
      <c r="B319" s="206"/>
      <c r="C319" s="199"/>
      <c r="D319" s="147"/>
      <c r="E319" s="199"/>
      <c r="F319" s="199"/>
      <c r="G319" s="120"/>
      <c r="H319" s="140"/>
      <c r="I319" s="141"/>
      <c r="J319" s="121"/>
      <c r="K319" s="141"/>
      <c r="L319" s="141"/>
      <c r="M319" s="119">
        <f>IF(AND(G319="",C319="",H319=""),SUM($M$15:$M318),IF(G319*H319=0,"",G319*H319))</f>
        <v>0</v>
      </c>
      <c r="N319" s="322"/>
      <c r="O319" s="323"/>
      <c r="P319" s="324"/>
      <c r="Q319" s="230"/>
      <c r="R319" s="209" t="str">
        <f>IFERROR(IF(AND($C319="",$D319="",$G319=""),"",VLOOKUP($I319,FOAPs!A$2:B$10000,2,FALSE)&amp;" &gt;"),"F")</f>
        <v/>
      </c>
      <c r="S319" s="292" t="str">
        <f>IFERROR(IF(AND($C319="",$G319=""),"",VLOOKUP($J319,FOAPs!C$2:D$10000,2,FALSE)&amp;" &gt;"),"O")</f>
        <v/>
      </c>
      <c r="T319" s="292"/>
      <c r="U319" s="209" t="str">
        <f>IFERROR(IF(AND($C319="",$G319=""),"",VLOOKUP($K319,FOAPs!E$2:F$10000,2,FALSE)&amp;" &gt;"),"A")</f>
        <v/>
      </c>
      <c r="V319" s="209" t="str">
        <f>IFERROR(IF(AND($C319="",$D319="",$G319=""),"",VLOOKUP($L319,FOAPs!G$2:H$10000,2,FALSE)),"P")</f>
        <v/>
      </c>
      <c r="W319" s="253" t="str">
        <f>IF(PAF!$B319="","",IF(PAF!$B319=EL!$Y$2,"SPE",IF(PAF!$B319=EL!$Z$2,"SPM",IF(PAF!$B319=EL!$AA$2,"SPLH",IF(PAF!$B319=EL!$K$2,"AT",IF(PAF!$B319=EL!$L$2,"WTO",IF(PAF!$B319=EL!$A$22,"ES",IF(PAF!$B319=EL!$A$4,"FWT",IF(PAF!$B319=EL!$O$2,"hon",IF(PAF!$B319=EL!$P$2,"Inv",IF(PAF!$B319=EL!$P$2,"Inv",IF(PAF!$B319=EL!$Q$2,"MT",IF(PAF!$B319=EL!R$2,"NT",IF(PAF!$B319=EL!$S$2,"OSR",IF(PAF!$B319=EL!$A$10,"PM",IF(PAF!$B319=EL!$U$2,"PW",IF(PAF!$B319=EL!$A$12,"re",IF(PAF!$B319=EL!$W$2,"OT",IF(PAF!$B319=EL!$X$2,"OTSeven","?")))))))))))))))))))</f>
        <v/>
      </c>
      <c r="X319" s="249" t="str">
        <f>IF(B319="","",B319&amp;IF($C$4=EL!$E$5,"Full Time","Part Time"))</f>
        <v/>
      </c>
      <c r="Y319" s="122" t="str">
        <f>IFERROR(VLOOKUP(X319,EL!$C$2:$D$36,2,"False"),"")</f>
        <v/>
      </c>
    </row>
    <row r="320" spans="1:25" ht="21.75" customHeight="1">
      <c r="A320" s="118" t="str">
        <f t="shared" si="6"/>
        <v/>
      </c>
      <c r="B320" s="206"/>
      <c r="C320" s="199"/>
      <c r="D320" s="147"/>
      <c r="E320" s="199"/>
      <c r="F320" s="199"/>
      <c r="G320" s="120"/>
      <c r="H320" s="140"/>
      <c r="I320" s="141"/>
      <c r="J320" s="121"/>
      <c r="K320" s="141"/>
      <c r="L320" s="141"/>
      <c r="M320" s="119">
        <f>IF(AND(G320="",C320="",H320=""),SUM($M$15:$M319),IF(G320*H320=0,"",G320*H320))</f>
        <v>0</v>
      </c>
      <c r="N320" s="319"/>
      <c r="O320" s="320"/>
      <c r="P320" s="321"/>
      <c r="Q320" s="230"/>
      <c r="R320" s="209" t="str">
        <f>IFERROR(IF(AND($C320="",$D320="",$G320=""),"",VLOOKUP($I320,FOAPs!A$2:B$10000,2,FALSE)&amp;" &gt;"),"F")</f>
        <v/>
      </c>
      <c r="S320" s="292" t="str">
        <f>IFERROR(IF(AND($C320="",$G320=""),"",VLOOKUP($J320,FOAPs!C$2:D$10000,2,FALSE)&amp;" &gt;"),"O")</f>
        <v/>
      </c>
      <c r="T320" s="292"/>
      <c r="U320" s="209" t="str">
        <f>IFERROR(IF(AND($C320="",$G320=""),"",VLOOKUP($K320,FOAPs!E$2:F$10000,2,FALSE)&amp;" &gt;"),"A")</f>
        <v/>
      </c>
      <c r="V320" s="209" t="str">
        <f>IFERROR(IF(AND($C320="",$D320="",$G320=""),"",VLOOKUP($L320,FOAPs!G$2:H$10000,2,FALSE)),"P")</f>
        <v/>
      </c>
      <c r="W320" s="253" t="str">
        <f>IF(PAF!$B320="","",IF(PAF!$B320=EL!$Y$2,"SPE",IF(PAF!$B320=EL!$Z$2,"SPM",IF(PAF!$B320=EL!$AA$2,"SPLH",IF(PAF!$B320=EL!$K$2,"AT",IF(PAF!$B320=EL!$L$2,"WTO",IF(PAF!$B320=EL!$A$22,"ES",IF(PAF!$B320=EL!$A$4,"FWT",IF(PAF!$B320=EL!$O$2,"hon",IF(PAF!$B320=EL!$P$2,"Inv",IF(PAF!$B320=EL!$P$2,"Inv",IF(PAF!$B320=EL!$Q$2,"MT",IF(PAF!$B320=EL!R$2,"NT",IF(PAF!$B320=EL!$S$2,"OSR",IF(PAF!$B320=EL!$A$10,"PM",IF(PAF!$B320=EL!$U$2,"PW",IF(PAF!$B320=EL!$A$12,"re",IF(PAF!$B320=EL!$W$2,"OT",IF(PAF!$B320=EL!$X$2,"OTSeven","?")))))))))))))))))))</f>
        <v/>
      </c>
      <c r="X320" s="249" t="str">
        <f>IF(B320="","",B320&amp;IF($C$4=EL!$E$5,"Full Time","Part Time"))</f>
        <v/>
      </c>
      <c r="Y320" s="122" t="str">
        <f>IFERROR(VLOOKUP(X320,EL!$C$2:$D$36,2,"False"),"")</f>
        <v/>
      </c>
    </row>
    <row r="321" spans="1:25" ht="21.75" customHeight="1">
      <c r="A321" s="118" t="str">
        <f t="shared" si="6"/>
        <v/>
      </c>
      <c r="B321" s="206"/>
      <c r="C321" s="199"/>
      <c r="D321" s="147"/>
      <c r="E321" s="199"/>
      <c r="F321" s="199"/>
      <c r="G321" s="120"/>
      <c r="H321" s="140"/>
      <c r="I321" s="141"/>
      <c r="J321" s="121"/>
      <c r="K321" s="141"/>
      <c r="L321" s="141"/>
      <c r="M321" s="119">
        <f>IF(AND(G321="",C321="",H321=""),SUM($M$15:$M320),IF(G321*H321=0,"",G321*H321))</f>
        <v>0</v>
      </c>
      <c r="N321" s="322"/>
      <c r="O321" s="323"/>
      <c r="P321" s="324"/>
      <c r="Q321" s="230"/>
      <c r="R321" s="209" t="str">
        <f>IFERROR(IF(AND($C321="",$D321="",$G321=""),"",VLOOKUP($I321,FOAPs!A$2:B$10000,2,FALSE)&amp;" &gt;"),"F")</f>
        <v/>
      </c>
      <c r="S321" s="292" t="str">
        <f>IFERROR(IF(AND($C321="",$G321=""),"",VLOOKUP($J321,FOAPs!C$2:D$10000,2,FALSE)&amp;" &gt;"),"O")</f>
        <v/>
      </c>
      <c r="T321" s="292"/>
      <c r="U321" s="209" t="str">
        <f>IFERROR(IF(AND($C321="",$G321=""),"",VLOOKUP($K321,FOAPs!E$2:F$10000,2,FALSE)&amp;" &gt;"),"A")</f>
        <v/>
      </c>
      <c r="V321" s="209" t="str">
        <f>IFERROR(IF(AND($C321="",$D321="",$G321=""),"",VLOOKUP($L321,FOAPs!G$2:H$10000,2,FALSE)),"P")</f>
        <v/>
      </c>
      <c r="W321" s="253" t="str">
        <f>IF(PAF!$B321="","",IF(PAF!$B321=EL!$Y$2,"SPE",IF(PAF!$B321=EL!$Z$2,"SPM",IF(PAF!$B321=EL!$AA$2,"SPLH",IF(PAF!$B321=EL!$K$2,"AT",IF(PAF!$B321=EL!$L$2,"WTO",IF(PAF!$B321=EL!$A$22,"ES",IF(PAF!$B321=EL!$A$4,"FWT",IF(PAF!$B321=EL!$O$2,"hon",IF(PAF!$B321=EL!$P$2,"Inv",IF(PAF!$B321=EL!$P$2,"Inv",IF(PAF!$B321=EL!$Q$2,"MT",IF(PAF!$B321=EL!R$2,"NT",IF(PAF!$B321=EL!$S$2,"OSR",IF(PAF!$B321=EL!$A$10,"PM",IF(PAF!$B321=EL!$U$2,"PW",IF(PAF!$B321=EL!$A$12,"re",IF(PAF!$B321=EL!$W$2,"OT",IF(PAF!$B321=EL!$X$2,"OTSeven","?")))))))))))))))))))</f>
        <v/>
      </c>
      <c r="X321" s="249" t="str">
        <f>IF(B321="","",B321&amp;IF($C$4=EL!$E$5,"Full Time","Part Time"))</f>
        <v/>
      </c>
      <c r="Y321" s="122" t="str">
        <f>IFERROR(VLOOKUP(X321,EL!$C$2:$D$36,2,"False"),"")</f>
        <v/>
      </c>
    </row>
    <row r="322" spans="1:25" ht="21.75" customHeight="1">
      <c r="A322" s="118" t="str">
        <f t="shared" si="6"/>
        <v/>
      </c>
      <c r="B322" s="206"/>
      <c r="C322" s="199"/>
      <c r="D322" s="147"/>
      <c r="E322" s="199"/>
      <c r="F322" s="199"/>
      <c r="G322" s="120"/>
      <c r="H322" s="140"/>
      <c r="I322" s="141"/>
      <c r="J322" s="121"/>
      <c r="K322" s="141"/>
      <c r="L322" s="141"/>
      <c r="M322" s="119">
        <f>IF(AND(G322="",C322="",H322=""),SUM($M$15:$M321),IF(G322*H322=0,"",G322*H322))</f>
        <v>0</v>
      </c>
      <c r="N322" s="319"/>
      <c r="O322" s="320"/>
      <c r="P322" s="321"/>
      <c r="Q322" s="230"/>
      <c r="R322" s="209" t="str">
        <f>IFERROR(IF(AND($C322="",$D322="",$G322=""),"",VLOOKUP($I322,FOAPs!A$2:B$10000,2,FALSE)&amp;" &gt;"),"F")</f>
        <v/>
      </c>
      <c r="S322" s="292" t="str">
        <f>IFERROR(IF(AND($C322="",$G322=""),"",VLOOKUP($J322,FOAPs!C$2:D$10000,2,FALSE)&amp;" &gt;"),"O")</f>
        <v/>
      </c>
      <c r="T322" s="292"/>
      <c r="U322" s="209" t="str">
        <f>IFERROR(IF(AND($C322="",$G322=""),"",VLOOKUP($K322,FOAPs!E$2:F$10000,2,FALSE)&amp;" &gt;"),"A")</f>
        <v/>
      </c>
      <c r="V322" s="209" t="str">
        <f>IFERROR(IF(AND($C322="",$D322="",$G322=""),"",VLOOKUP($L322,FOAPs!G$2:H$10000,2,FALSE)),"P")</f>
        <v/>
      </c>
      <c r="W322" s="253" t="str">
        <f>IF(PAF!$B322="","",IF(PAF!$B322=EL!$Y$2,"SPE",IF(PAF!$B322=EL!$Z$2,"SPM",IF(PAF!$B322=EL!$AA$2,"SPLH",IF(PAF!$B322=EL!$K$2,"AT",IF(PAF!$B322=EL!$L$2,"WTO",IF(PAF!$B322=EL!$A$22,"ES",IF(PAF!$B322=EL!$A$4,"FWT",IF(PAF!$B322=EL!$O$2,"hon",IF(PAF!$B322=EL!$P$2,"Inv",IF(PAF!$B322=EL!$P$2,"Inv",IF(PAF!$B322=EL!$Q$2,"MT",IF(PAF!$B322=EL!R$2,"NT",IF(PAF!$B322=EL!$S$2,"OSR",IF(PAF!$B322=EL!$A$10,"PM",IF(PAF!$B322=EL!$U$2,"PW",IF(PAF!$B322=EL!$A$12,"re",IF(PAF!$B322=EL!$W$2,"OT",IF(PAF!$B322=EL!$X$2,"OTSeven","?")))))))))))))))))))</f>
        <v/>
      </c>
      <c r="X322" s="249" t="str">
        <f>IF(B322="","",B322&amp;IF($C$4=EL!$E$5,"Full Time","Part Time"))</f>
        <v/>
      </c>
      <c r="Y322" s="122" t="str">
        <f>IFERROR(VLOOKUP(X322,EL!$C$2:$D$36,2,"False"),"")</f>
        <v/>
      </c>
    </row>
    <row r="323" spans="1:25" ht="21.75" customHeight="1">
      <c r="A323" s="118" t="str">
        <f t="shared" si="6"/>
        <v/>
      </c>
      <c r="B323" s="206"/>
      <c r="C323" s="199"/>
      <c r="D323" s="147"/>
      <c r="E323" s="199"/>
      <c r="F323" s="199"/>
      <c r="G323" s="120"/>
      <c r="H323" s="140"/>
      <c r="I323" s="141"/>
      <c r="J323" s="121"/>
      <c r="K323" s="141"/>
      <c r="L323" s="141"/>
      <c r="M323" s="119">
        <f>IF(AND(G323="",C323="",H323=""),SUM($M$15:$M322),IF(G323*H323=0,"",G323*H323))</f>
        <v>0</v>
      </c>
      <c r="N323" s="322"/>
      <c r="O323" s="323"/>
      <c r="P323" s="324"/>
      <c r="Q323" s="230"/>
      <c r="R323" s="209" t="str">
        <f>IFERROR(IF(AND($C323="",$D323="",$G323=""),"",VLOOKUP($I323,FOAPs!A$2:B$10000,2,FALSE)&amp;" &gt;"),"F")</f>
        <v/>
      </c>
      <c r="S323" s="292" t="str">
        <f>IFERROR(IF(AND($C323="",$G323=""),"",VLOOKUP($J323,FOAPs!C$2:D$10000,2,FALSE)&amp;" &gt;"),"O")</f>
        <v/>
      </c>
      <c r="T323" s="292"/>
      <c r="U323" s="209" t="str">
        <f>IFERROR(IF(AND($C323="",$G323=""),"",VLOOKUP($K323,FOAPs!E$2:F$10000,2,FALSE)&amp;" &gt;"),"A")</f>
        <v/>
      </c>
      <c r="V323" s="209" t="str">
        <f>IFERROR(IF(AND($C323="",$D323="",$G323=""),"",VLOOKUP($L323,FOAPs!G$2:H$10000,2,FALSE)),"P")</f>
        <v/>
      </c>
      <c r="W323" s="253" t="str">
        <f>IF(PAF!$B323="","",IF(PAF!$B323=EL!$Y$2,"SPE",IF(PAF!$B323=EL!$Z$2,"SPM",IF(PAF!$B323=EL!$AA$2,"SPLH",IF(PAF!$B323=EL!$K$2,"AT",IF(PAF!$B323=EL!$L$2,"WTO",IF(PAF!$B323=EL!$A$22,"ES",IF(PAF!$B323=EL!$A$4,"FWT",IF(PAF!$B323=EL!$O$2,"hon",IF(PAF!$B323=EL!$P$2,"Inv",IF(PAF!$B323=EL!$P$2,"Inv",IF(PAF!$B323=EL!$Q$2,"MT",IF(PAF!$B323=EL!R$2,"NT",IF(PAF!$B323=EL!$S$2,"OSR",IF(PAF!$B323=EL!$A$10,"PM",IF(PAF!$B323=EL!$U$2,"PW",IF(PAF!$B323=EL!$A$12,"re",IF(PAF!$B323=EL!$W$2,"OT",IF(PAF!$B323=EL!$X$2,"OTSeven","?")))))))))))))))))))</f>
        <v/>
      </c>
      <c r="X323" s="249" t="str">
        <f>IF(B323="","",B323&amp;IF($C$4=EL!$E$5,"Full Time","Part Time"))</f>
        <v/>
      </c>
      <c r="Y323" s="122" t="str">
        <f>IFERROR(VLOOKUP(X323,EL!$C$2:$D$36,2,"False"),"")</f>
        <v/>
      </c>
    </row>
    <row r="324" spans="1:25" ht="21.75" customHeight="1">
      <c r="A324" s="118" t="str">
        <f t="shared" si="6"/>
        <v/>
      </c>
      <c r="B324" s="206"/>
      <c r="C324" s="199"/>
      <c r="D324" s="147"/>
      <c r="E324" s="199"/>
      <c r="F324" s="199"/>
      <c r="G324" s="120"/>
      <c r="H324" s="140"/>
      <c r="I324" s="141"/>
      <c r="J324" s="121"/>
      <c r="K324" s="141"/>
      <c r="L324" s="141"/>
      <c r="M324" s="119">
        <f>IF(AND(G324="",C324="",H324=""),SUM($M$15:$M323),IF(G324*H324=0,"",G324*H324))</f>
        <v>0</v>
      </c>
      <c r="N324" s="319"/>
      <c r="O324" s="320"/>
      <c r="P324" s="321"/>
      <c r="Q324" s="230"/>
      <c r="R324" s="209" t="str">
        <f>IFERROR(IF(AND($C324="",$D324="",$G324=""),"",VLOOKUP($I324,FOAPs!A$2:B$10000,2,FALSE)&amp;" &gt;"),"F")</f>
        <v/>
      </c>
      <c r="S324" s="292" t="str">
        <f>IFERROR(IF(AND($C324="",$G324=""),"",VLOOKUP($J324,FOAPs!C$2:D$10000,2,FALSE)&amp;" &gt;"),"O")</f>
        <v/>
      </c>
      <c r="T324" s="292"/>
      <c r="U324" s="209" t="str">
        <f>IFERROR(IF(AND($C324="",$G324=""),"",VLOOKUP($K324,FOAPs!E$2:F$10000,2,FALSE)&amp;" &gt;"),"A")</f>
        <v/>
      </c>
      <c r="V324" s="209" t="str">
        <f>IFERROR(IF(AND($C324="",$D324="",$G324=""),"",VLOOKUP($L324,FOAPs!G$2:H$10000,2,FALSE)),"P")</f>
        <v/>
      </c>
      <c r="W324" s="253" t="str">
        <f>IF(PAF!$B324="","",IF(PAF!$B324=EL!$Y$2,"SPE",IF(PAF!$B324=EL!$Z$2,"SPM",IF(PAF!$B324=EL!$AA$2,"SPLH",IF(PAF!$B324=EL!$K$2,"AT",IF(PAF!$B324=EL!$L$2,"WTO",IF(PAF!$B324=EL!$A$22,"ES",IF(PAF!$B324=EL!$A$4,"FWT",IF(PAF!$B324=EL!$O$2,"hon",IF(PAF!$B324=EL!$P$2,"Inv",IF(PAF!$B324=EL!$P$2,"Inv",IF(PAF!$B324=EL!$Q$2,"MT",IF(PAF!$B324=EL!R$2,"NT",IF(PAF!$B324=EL!$S$2,"OSR",IF(PAF!$B324=EL!$A$10,"PM",IF(PAF!$B324=EL!$U$2,"PW",IF(PAF!$B324=EL!$A$12,"re",IF(PAF!$B324=EL!$W$2,"OT",IF(PAF!$B324=EL!$X$2,"OTSeven","?")))))))))))))))))))</f>
        <v/>
      </c>
      <c r="X324" s="249" t="str">
        <f>IF(B324="","",B324&amp;IF($C$4=EL!$E$5,"Full Time","Part Time"))</f>
        <v/>
      </c>
      <c r="Y324" s="122" t="str">
        <f>IFERROR(VLOOKUP(X324,EL!$C$2:$D$36,2,"False"),"")</f>
        <v/>
      </c>
    </row>
    <row r="325" spans="1:25" ht="21.75" customHeight="1">
      <c r="A325" s="118" t="str">
        <f t="shared" si="6"/>
        <v/>
      </c>
      <c r="B325" s="206"/>
      <c r="C325" s="199"/>
      <c r="D325" s="147"/>
      <c r="E325" s="199"/>
      <c r="F325" s="199"/>
      <c r="G325" s="120"/>
      <c r="H325" s="140"/>
      <c r="I325" s="141"/>
      <c r="J325" s="121"/>
      <c r="K325" s="141"/>
      <c r="L325" s="141"/>
      <c r="M325" s="119">
        <f>IF(AND(G325="",C325="",H325=""),SUM($M$15:$M324),IF(G325*H325=0,"",G325*H325))</f>
        <v>0</v>
      </c>
      <c r="N325" s="322"/>
      <c r="O325" s="323"/>
      <c r="P325" s="324"/>
      <c r="Q325" s="230"/>
      <c r="R325" s="209" t="str">
        <f>IFERROR(IF(AND($C325="",$D325="",$G325=""),"",VLOOKUP($I325,FOAPs!A$2:B$10000,2,FALSE)&amp;" &gt;"),"F")</f>
        <v/>
      </c>
      <c r="S325" s="292" t="str">
        <f>IFERROR(IF(AND($C325="",$G325=""),"",VLOOKUP($J325,FOAPs!C$2:D$10000,2,FALSE)&amp;" &gt;"),"O")</f>
        <v/>
      </c>
      <c r="T325" s="292"/>
      <c r="U325" s="209" t="str">
        <f>IFERROR(IF(AND($C325="",$G325=""),"",VLOOKUP($K325,FOAPs!E$2:F$10000,2,FALSE)&amp;" &gt;"),"A")</f>
        <v/>
      </c>
      <c r="V325" s="209" t="str">
        <f>IFERROR(IF(AND($C325="",$D325="",$G325=""),"",VLOOKUP($L325,FOAPs!G$2:H$10000,2,FALSE)),"P")</f>
        <v/>
      </c>
      <c r="W325" s="253" t="str">
        <f>IF(PAF!$B325="","",IF(PAF!$B325=EL!$Y$2,"SPE",IF(PAF!$B325=EL!$Z$2,"SPM",IF(PAF!$B325=EL!$AA$2,"SPLH",IF(PAF!$B325=EL!$K$2,"AT",IF(PAF!$B325=EL!$L$2,"WTO",IF(PAF!$B325=EL!$A$22,"ES",IF(PAF!$B325=EL!$A$4,"FWT",IF(PAF!$B325=EL!$O$2,"hon",IF(PAF!$B325=EL!$P$2,"Inv",IF(PAF!$B325=EL!$P$2,"Inv",IF(PAF!$B325=EL!$Q$2,"MT",IF(PAF!$B325=EL!R$2,"NT",IF(PAF!$B325=EL!$S$2,"OSR",IF(PAF!$B325=EL!$A$10,"PM",IF(PAF!$B325=EL!$U$2,"PW",IF(PAF!$B325=EL!$A$12,"re",IF(PAF!$B325=EL!$W$2,"OT",IF(PAF!$B325=EL!$X$2,"OTSeven","?")))))))))))))))))))</f>
        <v/>
      </c>
      <c r="X325" s="249" t="str">
        <f>IF(B325="","",B325&amp;IF($C$4=EL!$E$5,"Full Time","Part Time"))</f>
        <v/>
      </c>
      <c r="Y325" s="122" t="str">
        <f>IFERROR(VLOOKUP(X325,EL!$C$2:$D$36,2,"False"),"")</f>
        <v/>
      </c>
    </row>
    <row r="326" spans="1:25" ht="21.75" customHeight="1">
      <c r="A326" s="118" t="str">
        <f t="shared" si="6"/>
        <v/>
      </c>
      <c r="B326" s="206"/>
      <c r="C326" s="199"/>
      <c r="D326" s="147"/>
      <c r="E326" s="199"/>
      <c r="F326" s="199"/>
      <c r="G326" s="120"/>
      <c r="H326" s="140"/>
      <c r="I326" s="141"/>
      <c r="J326" s="121"/>
      <c r="K326" s="141"/>
      <c r="L326" s="141"/>
      <c r="M326" s="119">
        <f>IF(AND(G326="",C326="",H326=""),SUM($M$15:$M325),IF(G326*H326=0,"",G326*H326))</f>
        <v>0</v>
      </c>
      <c r="N326" s="319"/>
      <c r="O326" s="320"/>
      <c r="P326" s="321"/>
      <c r="Q326" s="230"/>
      <c r="R326" s="209" t="str">
        <f>IFERROR(IF(AND($C326="",$D326="",$G326=""),"",VLOOKUP($I326,FOAPs!A$2:B$10000,2,FALSE)&amp;" &gt;"),"F")</f>
        <v/>
      </c>
      <c r="S326" s="292" t="str">
        <f>IFERROR(IF(AND($C326="",$G326=""),"",VLOOKUP($J326,FOAPs!C$2:D$10000,2,FALSE)&amp;" &gt;"),"O")</f>
        <v/>
      </c>
      <c r="T326" s="292"/>
      <c r="U326" s="209" t="str">
        <f>IFERROR(IF(AND($C326="",$G326=""),"",VLOOKUP($K326,FOAPs!E$2:F$10000,2,FALSE)&amp;" &gt;"),"A")</f>
        <v/>
      </c>
      <c r="V326" s="209" t="str">
        <f>IFERROR(IF(AND($C326="",$D326="",$G326=""),"",VLOOKUP($L326,FOAPs!G$2:H$10000,2,FALSE)),"P")</f>
        <v/>
      </c>
      <c r="W326" s="253" t="str">
        <f>IF(PAF!$B326="","",IF(PAF!$B326=EL!$Y$2,"SPE",IF(PAF!$B326=EL!$Z$2,"SPM",IF(PAF!$B326=EL!$AA$2,"SPLH",IF(PAF!$B326=EL!$K$2,"AT",IF(PAF!$B326=EL!$L$2,"WTO",IF(PAF!$B326=EL!$A$22,"ES",IF(PAF!$B326=EL!$A$4,"FWT",IF(PAF!$B326=EL!$O$2,"hon",IF(PAF!$B326=EL!$P$2,"Inv",IF(PAF!$B326=EL!$P$2,"Inv",IF(PAF!$B326=EL!$Q$2,"MT",IF(PAF!$B326=EL!R$2,"NT",IF(PAF!$B326=EL!$S$2,"OSR",IF(PAF!$B326=EL!$A$10,"PM",IF(PAF!$B326=EL!$U$2,"PW",IF(PAF!$B326=EL!$A$12,"re",IF(PAF!$B326=EL!$W$2,"OT",IF(PAF!$B326=EL!$X$2,"OTSeven","?")))))))))))))))))))</f>
        <v/>
      </c>
      <c r="X326" s="249" t="str">
        <f>IF(B326="","",B326&amp;IF($C$4=EL!$E$5,"Full Time","Part Time"))</f>
        <v/>
      </c>
      <c r="Y326" s="122" t="str">
        <f>IFERROR(VLOOKUP(X326,EL!$C$2:$D$36,2,"False"),"")</f>
        <v/>
      </c>
    </row>
    <row r="327" spans="1:25" ht="21.75" customHeight="1">
      <c r="A327" s="118" t="str">
        <f t="shared" si="6"/>
        <v/>
      </c>
      <c r="B327" s="206"/>
      <c r="C327" s="199"/>
      <c r="D327" s="147"/>
      <c r="E327" s="199"/>
      <c r="F327" s="199"/>
      <c r="G327" s="120"/>
      <c r="H327" s="140"/>
      <c r="I327" s="141"/>
      <c r="J327" s="121"/>
      <c r="K327" s="141"/>
      <c r="L327" s="141"/>
      <c r="M327" s="119">
        <f>IF(AND(G327="",C327="",H327=""),SUM($M$15:$M326),IF(G327*H327=0,"",G327*H327))</f>
        <v>0</v>
      </c>
      <c r="N327" s="322"/>
      <c r="O327" s="323"/>
      <c r="P327" s="324"/>
      <c r="Q327" s="230"/>
      <c r="R327" s="209" t="str">
        <f>IFERROR(IF(AND($C327="",$D327="",$G327=""),"",VLOOKUP($I327,FOAPs!A$2:B$10000,2,FALSE)&amp;" &gt;"),"F")</f>
        <v/>
      </c>
      <c r="S327" s="292" t="str">
        <f>IFERROR(IF(AND($C327="",$G327=""),"",VLOOKUP($J327,FOAPs!C$2:D$10000,2,FALSE)&amp;" &gt;"),"O")</f>
        <v/>
      </c>
      <c r="T327" s="292"/>
      <c r="U327" s="209" t="str">
        <f>IFERROR(IF(AND($C327="",$G327=""),"",VLOOKUP($K327,FOAPs!E$2:F$10000,2,FALSE)&amp;" &gt;"),"A")</f>
        <v/>
      </c>
      <c r="V327" s="209" t="str">
        <f>IFERROR(IF(AND($C327="",$D327="",$G327=""),"",VLOOKUP($L327,FOAPs!G$2:H$10000,2,FALSE)),"P")</f>
        <v/>
      </c>
      <c r="W327" s="253" t="str">
        <f>IF(PAF!$B327="","",IF(PAF!$B327=EL!$Y$2,"SPE",IF(PAF!$B327=EL!$Z$2,"SPM",IF(PAF!$B327=EL!$AA$2,"SPLH",IF(PAF!$B327=EL!$K$2,"AT",IF(PAF!$B327=EL!$L$2,"WTO",IF(PAF!$B327=EL!$A$22,"ES",IF(PAF!$B327=EL!$A$4,"FWT",IF(PAF!$B327=EL!$O$2,"hon",IF(PAF!$B327=EL!$P$2,"Inv",IF(PAF!$B327=EL!$P$2,"Inv",IF(PAF!$B327=EL!$Q$2,"MT",IF(PAF!$B327=EL!R$2,"NT",IF(PAF!$B327=EL!$S$2,"OSR",IF(PAF!$B327=EL!$A$10,"PM",IF(PAF!$B327=EL!$U$2,"PW",IF(PAF!$B327=EL!$A$12,"re",IF(PAF!$B327=EL!$W$2,"OT",IF(PAF!$B327=EL!$X$2,"OTSeven","?")))))))))))))))))))</f>
        <v/>
      </c>
      <c r="X327" s="249" t="str">
        <f>IF(B327="","",B327&amp;IF($C$4=EL!$E$5,"Full Time","Part Time"))</f>
        <v/>
      </c>
      <c r="Y327" s="122" t="str">
        <f>IFERROR(VLOOKUP(X327,EL!$C$2:$D$36,2,"False"),"")</f>
        <v/>
      </c>
    </row>
    <row r="328" spans="1:25" ht="21.75" customHeight="1">
      <c r="A328" s="118" t="str">
        <f t="shared" si="6"/>
        <v/>
      </c>
      <c r="B328" s="206"/>
      <c r="C328" s="199"/>
      <c r="D328" s="147"/>
      <c r="E328" s="199"/>
      <c r="F328" s="199"/>
      <c r="G328" s="120"/>
      <c r="H328" s="140"/>
      <c r="I328" s="141"/>
      <c r="J328" s="121"/>
      <c r="K328" s="141"/>
      <c r="L328" s="141"/>
      <c r="M328" s="119">
        <f>IF(AND(G328="",C328="",H328=""),SUM($M$15:$M327),IF(G328*H328=0,"",G328*H328))</f>
        <v>0</v>
      </c>
      <c r="N328" s="319"/>
      <c r="O328" s="320"/>
      <c r="P328" s="321"/>
      <c r="Q328" s="230"/>
      <c r="R328" s="209" t="str">
        <f>IFERROR(IF(AND($C328="",$D328="",$G328=""),"",VLOOKUP($I328,FOAPs!A$2:B$10000,2,FALSE)&amp;" &gt;"),"F")</f>
        <v/>
      </c>
      <c r="S328" s="292" t="str">
        <f>IFERROR(IF(AND($C328="",$G328=""),"",VLOOKUP($J328,FOAPs!C$2:D$10000,2,FALSE)&amp;" &gt;"),"O")</f>
        <v/>
      </c>
      <c r="T328" s="292"/>
      <c r="U328" s="209" t="str">
        <f>IFERROR(IF(AND($C328="",$G328=""),"",VLOOKUP($K328,FOAPs!E$2:F$10000,2,FALSE)&amp;" &gt;"),"A")</f>
        <v/>
      </c>
      <c r="V328" s="209" t="str">
        <f>IFERROR(IF(AND($C328="",$D328="",$G328=""),"",VLOOKUP($L328,FOAPs!G$2:H$10000,2,FALSE)),"P")</f>
        <v/>
      </c>
      <c r="W328" s="253" t="str">
        <f>IF(PAF!$B328="","",IF(PAF!$B328=EL!$Y$2,"SPE",IF(PAF!$B328=EL!$Z$2,"SPM",IF(PAF!$B328=EL!$AA$2,"SPLH",IF(PAF!$B328=EL!$K$2,"AT",IF(PAF!$B328=EL!$L$2,"WTO",IF(PAF!$B328=EL!$A$22,"ES",IF(PAF!$B328=EL!$A$4,"FWT",IF(PAF!$B328=EL!$O$2,"hon",IF(PAF!$B328=EL!$P$2,"Inv",IF(PAF!$B328=EL!$P$2,"Inv",IF(PAF!$B328=EL!$Q$2,"MT",IF(PAF!$B328=EL!R$2,"NT",IF(PAF!$B328=EL!$S$2,"OSR",IF(PAF!$B328=EL!$A$10,"PM",IF(PAF!$B328=EL!$U$2,"PW",IF(PAF!$B328=EL!$A$12,"re",IF(PAF!$B328=EL!$W$2,"OT",IF(PAF!$B328=EL!$X$2,"OTSeven","?")))))))))))))))))))</f>
        <v/>
      </c>
      <c r="X328" s="249" t="str">
        <f>IF(B328="","",B328&amp;IF($C$4=EL!$E$5,"Full Time","Part Time"))</f>
        <v/>
      </c>
      <c r="Y328" s="122" t="str">
        <f>IFERROR(VLOOKUP(X328,EL!$C$2:$D$36,2,"False"),"")</f>
        <v/>
      </c>
    </row>
    <row r="329" spans="1:25" ht="21.75" customHeight="1">
      <c r="A329" s="118" t="str">
        <f t="shared" si="6"/>
        <v/>
      </c>
      <c r="B329" s="206"/>
      <c r="C329" s="199"/>
      <c r="D329" s="147"/>
      <c r="E329" s="199"/>
      <c r="F329" s="199"/>
      <c r="G329" s="120"/>
      <c r="H329" s="140"/>
      <c r="I329" s="141"/>
      <c r="J329" s="121"/>
      <c r="K329" s="141"/>
      <c r="L329" s="141"/>
      <c r="M329" s="119">
        <f>IF(AND(G329="",C329="",H329=""),SUM($M$15:$M328),IF(G329*H329=0,"",G329*H329))</f>
        <v>0</v>
      </c>
      <c r="N329" s="322"/>
      <c r="O329" s="323"/>
      <c r="P329" s="324"/>
      <c r="Q329" s="230"/>
      <c r="R329" s="209" t="str">
        <f>IFERROR(IF(AND($C329="",$D329="",$G329=""),"",VLOOKUP($I329,FOAPs!A$2:B$10000,2,FALSE)&amp;" &gt;"),"F")</f>
        <v/>
      </c>
      <c r="S329" s="292" t="str">
        <f>IFERROR(IF(AND($C329="",$G329=""),"",VLOOKUP($J329,FOAPs!C$2:D$10000,2,FALSE)&amp;" &gt;"),"O")</f>
        <v/>
      </c>
      <c r="T329" s="292"/>
      <c r="U329" s="209" t="str">
        <f>IFERROR(IF(AND($C329="",$G329=""),"",VLOOKUP($K329,FOAPs!E$2:F$10000,2,FALSE)&amp;" &gt;"),"A")</f>
        <v/>
      </c>
      <c r="V329" s="209" t="str">
        <f>IFERROR(IF(AND($C329="",$D329="",$G329=""),"",VLOOKUP($L329,FOAPs!G$2:H$10000,2,FALSE)),"P")</f>
        <v/>
      </c>
      <c r="W329" s="253" t="str">
        <f>IF(PAF!$B329="","",IF(PAF!$B329=EL!$Y$2,"SPE",IF(PAF!$B329=EL!$Z$2,"SPM",IF(PAF!$B329=EL!$AA$2,"SPLH",IF(PAF!$B329=EL!$K$2,"AT",IF(PAF!$B329=EL!$L$2,"WTO",IF(PAF!$B329=EL!$A$22,"ES",IF(PAF!$B329=EL!$A$4,"FWT",IF(PAF!$B329=EL!$O$2,"hon",IF(PAF!$B329=EL!$P$2,"Inv",IF(PAF!$B329=EL!$P$2,"Inv",IF(PAF!$B329=EL!$Q$2,"MT",IF(PAF!$B329=EL!R$2,"NT",IF(PAF!$B329=EL!$S$2,"OSR",IF(PAF!$B329=EL!$A$10,"PM",IF(PAF!$B329=EL!$U$2,"PW",IF(PAF!$B329=EL!$A$12,"re",IF(PAF!$B329=EL!$W$2,"OT",IF(PAF!$B329=EL!$X$2,"OTSeven","?")))))))))))))))))))</f>
        <v/>
      </c>
      <c r="X329" s="249" t="str">
        <f>IF(B329="","",B329&amp;IF($C$4=EL!$E$5,"Full Time","Part Time"))</f>
        <v/>
      </c>
      <c r="Y329" s="122" t="str">
        <f>IFERROR(VLOOKUP(X329,EL!$C$2:$D$36,2,"False"),"")</f>
        <v/>
      </c>
    </row>
    <row r="330" spans="1:25" ht="21.75" customHeight="1">
      <c r="A330" s="118" t="str">
        <f t="shared" si="6"/>
        <v/>
      </c>
      <c r="B330" s="206"/>
      <c r="C330" s="199"/>
      <c r="D330" s="147"/>
      <c r="E330" s="199"/>
      <c r="F330" s="199"/>
      <c r="G330" s="120"/>
      <c r="H330" s="140"/>
      <c r="I330" s="141"/>
      <c r="J330" s="121"/>
      <c r="K330" s="141"/>
      <c r="L330" s="141"/>
      <c r="M330" s="119">
        <f>IF(AND(G330="",C330="",H330=""),SUM($M$15:$M329),IF(G330*H330=0,"",G330*H330))</f>
        <v>0</v>
      </c>
      <c r="N330" s="319"/>
      <c r="O330" s="320"/>
      <c r="P330" s="321"/>
      <c r="Q330" s="230"/>
      <c r="R330" s="209" t="str">
        <f>IFERROR(IF(AND($C330="",$D330="",$G330=""),"",VLOOKUP($I330,FOAPs!A$2:B$10000,2,FALSE)&amp;" &gt;"),"F")</f>
        <v/>
      </c>
      <c r="S330" s="292" t="str">
        <f>IFERROR(IF(AND($C330="",$G330=""),"",VLOOKUP($J330,FOAPs!C$2:D$10000,2,FALSE)&amp;" &gt;"),"O")</f>
        <v/>
      </c>
      <c r="T330" s="292"/>
      <c r="U330" s="209" t="str">
        <f>IFERROR(IF(AND($C330="",$G330=""),"",VLOOKUP($K330,FOAPs!E$2:F$10000,2,FALSE)&amp;" &gt;"),"A")</f>
        <v/>
      </c>
      <c r="V330" s="209" t="str">
        <f>IFERROR(IF(AND($C330="",$D330="",$G330=""),"",VLOOKUP($L330,FOAPs!G$2:H$10000,2,FALSE)),"P")</f>
        <v/>
      </c>
      <c r="W330" s="253" t="str">
        <f>IF(PAF!$B330="","",IF(PAF!$B330=EL!$Y$2,"SPE",IF(PAF!$B330=EL!$Z$2,"SPM",IF(PAF!$B330=EL!$AA$2,"SPLH",IF(PAF!$B330=EL!$K$2,"AT",IF(PAF!$B330=EL!$L$2,"WTO",IF(PAF!$B330=EL!$A$22,"ES",IF(PAF!$B330=EL!$A$4,"FWT",IF(PAF!$B330=EL!$O$2,"hon",IF(PAF!$B330=EL!$P$2,"Inv",IF(PAF!$B330=EL!$P$2,"Inv",IF(PAF!$B330=EL!$Q$2,"MT",IF(PAF!$B330=EL!R$2,"NT",IF(PAF!$B330=EL!$S$2,"OSR",IF(PAF!$B330=EL!$A$10,"PM",IF(PAF!$B330=EL!$U$2,"PW",IF(PAF!$B330=EL!$A$12,"re",IF(PAF!$B330=EL!$W$2,"OT",IF(PAF!$B330=EL!$X$2,"OTSeven","?")))))))))))))))))))</f>
        <v/>
      </c>
      <c r="X330" s="249" t="str">
        <f>IF(B330="","",B330&amp;IF($C$4=EL!$E$5,"Full Time","Part Time"))</f>
        <v/>
      </c>
      <c r="Y330" s="122" t="str">
        <f>IFERROR(VLOOKUP(X330,EL!$C$2:$D$36,2,"False"),"")</f>
        <v/>
      </c>
    </row>
    <row r="331" spans="1:25" ht="21.75" customHeight="1">
      <c r="A331" s="118" t="str">
        <f t="shared" si="6"/>
        <v/>
      </c>
      <c r="B331" s="206"/>
      <c r="C331" s="199"/>
      <c r="D331" s="147"/>
      <c r="E331" s="199"/>
      <c r="F331" s="199"/>
      <c r="G331" s="120"/>
      <c r="H331" s="140"/>
      <c r="I331" s="141"/>
      <c r="J331" s="121"/>
      <c r="K331" s="141"/>
      <c r="L331" s="141"/>
      <c r="M331" s="119">
        <f>IF(AND(G331="",C331="",H331=""),SUM($M$15:$M330),IF(G331*H331=0,"",G331*H331))</f>
        <v>0</v>
      </c>
      <c r="N331" s="322"/>
      <c r="O331" s="323"/>
      <c r="P331" s="324"/>
      <c r="Q331" s="230"/>
      <c r="R331" s="209" t="str">
        <f>IFERROR(IF(AND($C331="",$D331="",$G331=""),"",VLOOKUP($I331,FOAPs!A$2:B$10000,2,FALSE)&amp;" &gt;"),"F")</f>
        <v/>
      </c>
      <c r="S331" s="292" t="str">
        <f>IFERROR(IF(AND($C331="",$G331=""),"",VLOOKUP($J331,FOAPs!C$2:D$10000,2,FALSE)&amp;" &gt;"),"O")</f>
        <v/>
      </c>
      <c r="T331" s="292"/>
      <c r="U331" s="209" t="str">
        <f>IFERROR(IF(AND($C331="",$G331=""),"",VLOOKUP($K331,FOAPs!E$2:F$10000,2,FALSE)&amp;" &gt;"),"A")</f>
        <v/>
      </c>
      <c r="V331" s="209" t="str">
        <f>IFERROR(IF(AND($C331="",$D331="",$G331=""),"",VLOOKUP($L331,FOAPs!G$2:H$10000,2,FALSE)),"P")</f>
        <v/>
      </c>
      <c r="W331" s="253" t="str">
        <f>IF(PAF!$B331="","",IF(PAF!$B331=EL!$Y$2,"SPE",IF(PAF!$B331=EL!$Z$2,"SPM",IF(PAF!$B331=EL!$AA$2,"SPLH",IF(PAF!$B331=EL!$K$2,"AT",IF(PAF!$B331=EL!$L$2,"WTO",IF(PAF!$B331=EL!$A$22,"ES",IF(PAF!$B331=EL!$A$4,"FWT",IF(PAF!$B331=EL!$O$2,"hon",IF(PAF!$B331=EL!$P$2,"Inv",IF(PAF!$B331=EL!$P$2,"Inv",IF(PAF!$B331=EL!$Q$2,"MT",IF(PAF!$B331=EL!R$2,"NT",IF(PAF!$B331=EL!$S$2,"OSR",IF(PAF!$B331=EL!$A$10,"PM",IF(PAF!$B331=EL!$U$2,"PW",IF(PAF!$B331=EL!$A$12,"re",IF(PAF!$B331=EL!$W$2,"OT",IF(PAF!$B331=EL!$X$2,"OTSeven","?")))))))))))))))))))</f>
        <v/>
      </c>
      <c r="X331" s="249" t="str">
        <f>IF(B331="","",B331&amp;IF($C$4=EL!$E$5,"Full Time","Part Time"))</f>
        <v/>
      </c>
      <c r="Y331" s="122" t="str">
        <f>IFERROR(VLOOKUP(X331,EL!$C$2:$D$36,2,"False"),"")</f>
        <v/>
      </c>
    </row>
    <row r="332" spans="1:25" ht="21.75" customHeight="1">
      <c r="A332" s="118" t="str">
        <f t="shared" si="6"/>
        <v/>
      </c>
      <c r="B332" s="206"/>
      <c r="C332" s="199"/>
      <c r="D332" s="147"/>
      <c r="E332" s="199"/>
      <c r="F332" s="199"/>
      <c r="G332" s="120"/>
      <c r="H332" s="140"/>
      <c r="I332" s="141"/>
      <c r="J332" s="121"/>
      <c r="K332" s="141"/>
      <c r="L332" s="141"/>
      <c r="M332" s="119">
        <f>IF(AND(G332="",C332="",H332=""),SUM($M$15:$M331),IF(G332*H332=0,"",G332*H332))</f>
        <v>0</v>
      </c>
      <c r="N332" s="319"/>
      <c r="O332" s="320"/>
      <c r="P332" s="321"/>
      <c r="Q332" s="230"/>
      <c r="R332" s="209" t="str">
        <f>IFERROR(IF(AND($C332="",$D332="",$G332=""),"",VLOOKUP($I332,FOAPs!A$2:B$10000,2,FALSE)&amp;" &gt;"),"F")</f>
        <v/>
      </c>
      <c r="S332" s="292" t="str">
        <f>IFERROR(IF(AND($C332="",$G332=""),"",VLOOKUP($J332,FOAPs!C$2:D$10000,2,FALSE)&amp;" &gt;"),"O")</f>
        <v/>
      </c>
      <c r="T332" s="292"/>
      <c r="U332" s="209" t="str">
        <f>IFERROR(IF(AND($C332="",$G332=""),"",VLOOKUP($K332,FOAPs!E$2:F$10000,2,FALSE)&amp;" &gt;"),"A")</f>
        <v/>
      </c>
      <c r="V332" s="209" t="str">
        <f>IFERROR(IF(AND($C332="",$D332="",$G332=""),"",VLOOKUP($L332,FOAPs!G$2:H$10000,2,FALSE)),"P")</f>
        <v/>
      </c>
      <c r="W332" s="253" t="str">
        <f>IF(PAF!$B332="","",IF(PAF!$B332=EL!$Y$2,"SPE",IF(PAF!$B332=EL!$Z$2,"SPM",IF(PAF!$B332=EL!$AA$2,"SPLH",IF(PAF!$B332=EL!$K$2,"AT",IF(PAF!$B332=EL!$L$2,"WTO",IF(PAF!$B332=EL!$A$22,"ES",IF(PAF!$B332=EL!$A$4,"FWT",IF(PAF!$B332=EL!$O$2,"hon",IF(PAF!$B332=EL!$P$2,"Inv",IF(PAF!$B332=EL!$P$2,"Inv",IF(PAF!$B332=EL!$Q$2,"MT",IF(PAF!$B332=EL!R$2,"NT",IF(PAF!$B332=EL!$S$2,"OSR",IF(PAF!$B332=EL!$A$10,"PM",IF(PAF!$B332=EL!$U$2,"PW",IF(PAF!$B332=EL!$A$12,"re",IF(PAF!$B332=EL!$W$2,"OT",IF(PAF!$B332=EL!$X$2,"OTSeven","?")))))))))))))))))))</f>
        <v/>
      </c>
      <c r="X332" s="249" t="str">
        <f>IF(B332="","",B332&amp;IF($C$4=EL!$E$5,"Full Time","Part Time"))</f>
        <v/>
      </c>
      <c r="Y332" s="122" t="str">
        <f>IFERROR(VLOOKUP(X332,EL!$C$2:$D$36,2,"False"),"")</f>
        <v/>
      </c>
    </row>
    <row r="333" spans="1:25" ht="21.75" customHeight="1">
      <c r="A333" s="118" t="str">
        <f t="shared" si="6"/>
        <v/>
      </c>
      <c r="B333" s="206"/>
      <c r="C333" s="199"/>
      <c r="D333" s="147"/>
      <c r="E333" s="199"/>
      <c r="F333" s="199"/>
      <c r="G333" s="120"/>
      <c r="H333" s="140"/>
      <c r="I333" s="141"/>
      <c r="J333" s="121"/>
      <c r="K333" s="141"/>
      <c r="L333" s="141"/>
      <c r="M333" s="119">
        <f>IF(AND(G333="",C333="",H333=""),SUM($M$15:$M332),IF(G333*H333=0,"",G333*H333))</f>
        <v>0</v>
      </c>
      <c r="N333" s="322"/>
      <c r="O333" s="323"/>
      <c r="P333" s="324"/>
      <c r="Q333" s="230"/>
      <c r="R333" s="209" t="str">
        <f>IFERROR(IF(AND($C333="",$D333="",$G333=""),"",VLOOKUP($I333,FOAPs!A$2:B$10000,2,FALSE)&amp;" &gt;"),"F")</f>
        <v/>
      </c>
      <c r="S333" s="292" t="str">
        <f>IFERROR(IF(AND($C333="",$G333=""),"",VLOOKUP($J333,FOAPs!C$2:D$10000,2,FALSE)&amp;" &gt;"),"O")</f>
        <v/>
      </c>
      <c r="T333" s="292"/>
      <c r="U333" s="209" t="str">
        <f>IFERROR(IF(AND($C333="",$G333=""),"",VLOOKUP($K333,FOAPs!E$2:F$10000,2,FALSE)&amp;" &gt;"),"A")</f>
        <v/>
      </c>
      <c r="V333" s="209" t="str">
        <f>IFERROR(IF(AND($C333="",$D333="",$G333=""),"",VLOOKUP($L333,FOAPs!G$2:H$10000,2,FALSE)),"P")</f>
        <v/>
      </c>
      <c r="W333" s="253" t="str">
        <f>IF(PAF!$B333="","",IF(PAF!$B333=EL!$Y$2,"SPE",IF(PAF!$B333=EL!$Z$2,"SPM",IF(PAF!$B333=EL!$AA$2,"SPLH",IF(PAF!$B333=EL!$K$2,"AT",IF(PAF!$B333=EL!$L$2,"WTO",IF(PAF!$B333=EL!$A$22,"ES",IF(PAF!$B333=EL!$A$4,"FWT",IF(PAF!$B333=EL!$O$2,"hon",IF(PAF!$B333=EL!$P$2,"Inv",IF(PAF!$B333=EL!$P$2,"Inv",IF(PAF!$B333=EL!$Q$2,"MT",IF(PAF!$B333=EL!R$2,"NT",IF(PAF!$B333=EL!$S$2,"OSR",IF(PAF!$B333=EL!$A$10,"PM",IF(PAF!$B333=EL!$U$2,"PW",IF(PAF!$B333=EL!$A$12,"re",IF(PAF!$B333=EL!$W$2,"OT",IF(PAF!$B333=EL!$X$2,"OTSeven","?")))))))))))))))))))</f>
        <v/>
      </c>
      <c r="X333" s="249" t="str">
        <f>IF(B333="","",B333&amp;IF($C$4=EL!$E$5,"Full Time","Part Time"))</f>
        <v/>
      </c>
      <c r="Y333" s="122" t="str">
        <f>IFERROR(VLOOKUP(X333,EL!$C$2:$D$36,2,"False"),"")</f>
        <v/>
      </c>
    </row>
    <row r="334" spans="1:25" ht="21.75" customHeight="1">
      <c r="A334" s="118" t="str">
        <f t="shared" si="6"/>
        <v/>
      </c>
      <c r="B334" s="206"/>
      <c r="C334" s="199"/>
      <c r="D334" s="147"/>
      <c r="E334" s="199"/>
      <c r="F334" s="199"/>
      <c r="G334" s="120"/>
      <c r="H334" s="140"/>
      <c r="I334" s="141"/>
      <c r="J334" s="121"/>
      <c r="K334" s="141"/>
      <c r="L334" s="141"/>
      <c r="M334" s="119">
        <f>IF(AND(G334="",C334="",H334=""),SUM($M$15:$M333),IF(G334*H334=0,"",G334*H334))</f>
        <v>0</v>
      </c>
      <c r="N334" s="319"/>
      <c r="O334" s="320"/>
      <c r="P334" s="321"/>
      <c r="Q334" s="230"/>
      <c r="R334" s="209" t="str">
        <f>IFERROR(IF(AND($C334="",$D334="",$G334=""),"",VLOOKUP($I334,FOAPs!A$2:B$10000,2,FALSE)&amp;" &gt;"),"F")</f>
        <v/>
      </c>
      <c r="S334" s="292" t="str">
        <f>IFERROR(IF(AND($C334="",$G334=""),"",VLOOKUP($J334,FOAPs!C$2:D$10000,2,FALSE)&amp;" &gt;"),"O")</f>
        <v/>
      </c>
      <c r="T334" s="292"/>
      <c r="U334" s="209" t="str">
        <f>IFERROR(IF(AND($C334="",$G334=""),"",VLOOKUP($K334,FOAPs!E$2:F$10000,2,FALSE)&amp;" &gt;"),"A")</f>
        <v/>
      </c>
      <c r="V334" s="209" t="str">
        <f>IFERROR(IF(AND($C334="",$D334="",$G334=""),"",VLOOKUP($L334,FOAPs!G$2:H$10000,2,FALSE)),"P")</f>
        <v/>
      </c>
      <c r="W334" s="253" t="str">
        <f>IF(PAF!$B334="","",IF(PAF!$B334=EL!$Y$2,"SPE",IF(PAF!$B334=EL!$Z$2,"SPM",IF(PAF!$B334=EL!$AA$2,"SPLH",IF(PAF!$B334=EL!$K$2,"AT",IF(PAF!$B334=EL!$L$2,"WTO",IF(PAF!$B334=EL!$A$22,"ES",IF(PAF!$B334=EL!$A$4,"FWT",IF(PAF!$B334=EL!$O$2,"hon",IF(PAF!$B334=EL!$P$2,"Inv",IF(PAF!$B334=EL!$P$2,"Inv",IF(PAF!$B334=EL!$Q$2,"MT",IF(PAF!$B334=EL!R$2,"NT",IF(PAF!$B334=EL!$S$2,"OSR",IF(PAF!$B334=EL!$A$10,"PM",IF(PAF!$B334=EL!$U$2,"PW",IF(PAF!$B334=EL!$A$12,"re",IF(PAF!$B334=EL!$W$2,"OT",IF(PAF!$B334=EL!$X$2,"OTSeven","?")))))))))))))))))))</f>
        <v/>
      </c>
      <c r="X334" s="249" t="str">
        <f>IF(B334="","",B334&amp;IF($C$4=EL!$E$5,"Full Time","Part Time"))</f>
        <v/>
      </c>
      <c r="Y334" s="122" t="str">
        <f>IFERROR(VLOOKUP(X334,EL!$C$2:$D$36,2,"False"),"")</f>
        <v/>
      </c>
    </row>
    <row r="335" spans="1:25" ht="21.75" customHeight="1">
      <c r="A335" s="118" t="str">
        <f t="shared" si="6"/>
        <v/>
      </c>
      <c r="B335" s="206"/>
      <c r="C335" s="199"/>
      <c r="D335" s="147"/>
      <c r="E335" s="199"/>
      <c r="F335" s="199"/>
      <c r="G335" s="120"/>
      <c r="H335" s="140"/>
      <c r="I335" s="141"/>
      <c r="J335" s="121"/>
      <c r="K335" s="141"/>
      <c r="L335" s="141"/>
      <c r="M335" s="119">
        <f>IF(AND(G335="",C335="",H335=""),SUM($M$15:$M334),IF(G335*H335=0,"",G335*H335))</f>
        <v>0</v>
      </c>
      <c r="N335" s="322"/>
      <c r="O335" s="323"/>
      <c r="P335" s="324"/>
      <c r="Q335" s="230"/>
      <c r="R335" s="209" t="str">
        <f>IFERROR(IF(AND($C335="",$D335="",$G335=""),"",VLOOKUP($I335,FOAPs!A$2:B$10000,2,FALSE)&amp;" &gt;"),"F")</f>
        <v/>
      </c>
      <c r="S335" s="292" t="str">
        <f>IFERROR(IF(AND($C335="",$G335=""),"",VLOOKUP($J335,FOAPs!C$2:D$10000,2,FALSE)&amp;" &gt;"),"O")</f>
        <v/>
      </c>
      <c r="T335" s="292"/>
      <c r="U335" s="209" t="str">
        <f>IFERROR(IF(AND($C335="",$G335=""),"",VLOOKUP($K335,FOAPs!E$2:F$10000,2,FALSE)&amp;" &gt;"),"A")</f>
        <v/>
      </c>
      <c r="V335" s="209" t="str">
        <f>IFERROR(IF(AND($C335="",$D335="",$G335=""),"",VLOOKUP($L335,FOAPs!G$2:H$10000,2,FALSE)),"P")</f>
        <v/>
      </c>
      <c r="W335" s="253" t="str">
        <f>IF(PAF!$B335="","",IF(PAF!$B335=EL!$Y$2,"SPE",IF(PAF!$B335=EL!$Z$2,"SPM",IF(PAF!$B335=EL!$AA$2,"SPLH",IF(PAF!$B335=EL!$K$2,"AT",IF(PAF!$B335=EL!$L$2,"WTO",IF(PAF!$B335=EL!$A$22,"ES",IF(PAF!$B335=EL!$A$4,"FWT",IF(PAF!$B335=EL!$O$2,"hon",IF(PAF!$B335=EL!$P$2,"Inv",IF(PAF!$B335=EL!$P$2,"Inv",IF(PAF!$B335=EL!$Q$2,"MT",IF(PAF!$B335=EL!R$2,"NT",IF(PAF!$B335=EL!$S$2,"OSR",IF(PAF!$B335=EL!$A$10,"PM",IF(PAF!$B335=EL!$U$2,"PW",IF(PAF!$B335=EL!$A$12,"re",IF(PAF!$B335=EL!$W$2,"OT",IF(PAF!$B335=EL!$X$2,"OTSeven","?")))))))))))))))))))</f>
        <v/>
      </c>
      <c r="X335" s="249" t="str">
        <f>IF(B335="","",B335&amp;IF($C$4=EL!$E$5,"Full Time","Part Time"))</f>
        <v/>
      </c>
      <c r="Y335" s="122" t="str">
        <f>IFERROR(VLOOKUP(X335,EL!$C$2:$D$36,2,"False"),"")</f>
        <v/>
      </c>
    </row>
    <row r="336" spans="1:25" ht="21.75" customHeight="1">
      <c r="A336" s="118" t="str">
        <f t="shared" si="6"/>
        <v/>
      </c>
      <c r="B336" s="206"/>
      <c r="C336" s="199"/>
      <c r="D336" s="147"/>
      <c r="E336" s="199"/>
      <c r="F336" s="199"/>
      <c r="G336" s="120"/>
      <c r="H336" s="140"/>
      <c r="I336" s="141"/>
      <c r="J336" s="121"/>
      <c r="K336" s="141"/>
      <c r="L336" s="141"/>
      <c r="M336" s="119">
        <f>IF(AND(G336="",C336="",H336=""),SUM($M$15:$M335),IF(G336*H336=0,"",G336*H336))</f>
        <v>0</v>
      </c>
      <c r="N336" s="319"/>
      <c r="O336" s="320"/>
      <c r="P336" s="321"/>
      <c r="Q336" s="230"/>
      <c r="R336" s="209" t="str">
        <f>IFERROR(IF(AND($C336="",$D336="",$G336=""),"",VLOOKUP($I336,FOAPs!A$2:B$10000,2,FALSE)&amp;" &gt;"),"F")</f>
        <v/>
      </c>
      <c r="S336" s="292" t="str">
        <f>IFERROR(IF(AND($C336="",$G336=""),"",VLOOKUP($J336,FOAPs!C$2:D$10000,2,FALSE)&amp;" &gt;"),"O")</f>
        <v/>
      </c>
      <c r="T336" s="292"/>
      <c r="U336" s="209" t="str">
        <f>IFERROR(IF(AND($C336="",$G336=""),"",VLOOKUP($K336,FOAPs!E$2:F$10000,2,FALSE)&amp;" &gt;"),"A")</f>
        <v/>
      </c>
      <c r="V336" s="209" t="str">
        <f>IFERROR(IF(AND($C336="",$D336="",$G336=""),"",VLOOKUP($L336,FOAPs!G$2:H$10000,2,FALSE)),"P")</f>
        <v/>
      </c>
      <c r="W336" s="253" t="str">
        <f>IF(PAF!$B336="","",IF(PAF!$B336=EL!$Y$2,"SPE",IF(PAF!$B336=EL!$Z$2,"SPM",IF(PAF!$B336=EL!$AA$2,"SPLH",IF(PAF!$B336=EL!$K$2,"AT",IF(PAF!$B336=EL!$L$2,"WTO",IF(PAF!$B336=EL!$A$22,"ES",IF(PAF!$B336=EL!$A$4,"FWT",IF(PAF!$B336=EL!$O$2,"hon",IF(PAF!$B336=EL!$P$2,"Inv",IF(PAF!$B336=EL!$P$2,"Inv",IF(PAF!$B336=EL!$Q$2,"MT",IF(PAF!$B336=EL!R$2,"NT",IF(PAF!$B336=EL!$S$2,"OSR",IF(PAF!$B336=EL!$A$10,"PM",IF(PAF!$B336=EL!$U$2,"PW",IF(PAF!$B336=EL!$A$12,"re",IF(PAF!$B336=EL!$W$2,"OT",IF(PAF!$B336=EL!$X$2,"OTSeven","?")))))))))))))))))))</f>
        <v/>
      </c>
      <c r="X336" s="249" t="str">
        <f>IF(B336="","",B336&amp;IF($C$4=EL!$E$5,"Full Time","Part Time"))</f>
        <v/>
      </c>
      <c r="Y336" s="122" t="str">
        <f>IFERROR(VLOOKUP(X336,EL!$C$2:$D$36,2,"False"),"")</f>
        <v/>
      </c>
    </row>
    <row r="337" spans="1:25" ht="21.75" customHeight="1">
      <c r="A337" s="118" t="str">
        <f t="shared" si="6"/>
        <v/>
      </c>
      <c r="B337" s="206"/>
      <c r="C337" s="199"/>
      <c r="D337" s="147"/>
      <c r="E337" s="199"/>
      <c r="F337" s="199"/>
      <c r="G337" s="120"/>
      <c r="H337" s="140"/>
      <c r="I337" s="141"/>
      <c r="J337" s="121"/>
      <c r="K337" s="141"/>
      <c r="L337" s="141"/>
      <c r="M337" s="119">
        <f>IF(AND(G337="",C337="",H337=""),SUM($M$15:$M336),IF(G337*H337=0,"",G337*H337))</f>
        <v>0</v>
      </c>
      <c r="N337" s="322"/>
      <c r="O337" s="323"/>
      <c r="P337" s="324"/>
      <c r="Q337" s="230"/>
      <c r="R337" s="209" t="str">
        <f>IFERROR(IF(AND($C337="",$D337="",$G337=""),"",VLOOKUP($I337,FOAPs!A$2:B$10000,2,FALSE)&amp;" &gt;"),"F")</f>
        <v/>
      </c>
      <c r="S337" s="292" t="str">
        <f>IFERROR(IF(AND($C337="",$G337=""),"",VLOOKUP($J337,FOAPs!C$2:D$10000,2,FALSE)&amp;" &gt;"),"O")</f>
        <v/>
      </c>
      <c r="T337" s="292"/>
      <c r="U337" s="209" t="str">
        <f>IFERROR(IF(AND($C337="",$G337=""),"",VLOOKUP($K337,FOAPs!E$2:F$10000,2,FALSE)&amp;" &gt;"),"A")</f>
        <v/>
      </c>
      <c r="V337" s="209" t="str">
        <f>IFERROR(IF(AND($C337="",$D337="",$G337=""),"",VLOOKUP($L337,FOAPs!G$2:H$10000,2,FALSE)),"P")</f>
        <v/>
      </c>
      <c r="W337" s="253" t="str">
        <f>IF(PAF!$B337="","",IF(PAF!$B337=EL!$Y$2,"SPE",IF(PAF!$B337=EL!$Z$2,"SPM",IF(PAF!$B337=EL!$AA$2,"SPLH",IF(PAF!$B337=EL!$K$2,"AT",IF(PAF!$B337=EL!$L$2,"WTO",IF(PAF!$B337=EL!$A$22,"ES",IF(PAF!$B337=EL!$A$4,"FWT",IF(PAF!$B337=EL!$O$2,"hon",IF(PAF!$B337=EL!$P$2,"Inv",IF(PAF!$B337=EL!$P$2,"Inv",IF(PAF!$B337=EL!$Q$2,"MT",IF(PAF!$B337=EL!R$2,"NT",IF(PAF!$B337=EL!$S$2,"OSR",IF(PAF!$B337=EL!$A$10,"PM",IF(PAF!$B337=EL!$U$2,"PW",IF(PAF!$B337=EL!$A$12,"re",IF(PAF!$B337=EL!$W$2,"OT",IF(PAF!$B337=EL!$X$2,"OTSeven","?")))))))))))))))))))</f>
        <v/>
      </c>
      <c r="X337" s="249" t="str">
        <f>IF(B337="","",B337&amp;IF($C$4=EL!$E$5,"Full Time","Part Time"))</f>
        <v/>
      </c>
      <c r="Y337" s="122" t="str">
        <f>IFERROR(VLOOKUP(X337,EL!$C$2:$D$36,2,"False"),"")</f>
        <v/>
      </c>
    </row>
    <row r="338" spans="1:25" ht="21.75" customHeight="1">
      <c r="A338" s="118" t="str">
        <f t="shared" si="6"/>
        <v/>
      </c>
      <c r="B338" s="206"/>
      <c r="C338" s="199"/>
      <c r="D338" s="147"/>
      <c r="E338" s="199"/>
      <c r="F338" s="199"/>
      <c r="G338" s="120"/>
      <c r="H338" s="140"/>
      <c r="I338" s="141"/>
      <c r="J338" s="121"/>
      <c r="K338" s="141"/>
      <c r="L338" s="141"/>
      <c r="M338" s="119">
        <f>IF(AND(G338="",C338="",H338=""),SUM($M$15:$M337),IF(G338*H338=0,"",G338*H338))</f>
        <v>0</v>
      </c>
      <c r="N338" s="319"/>
      <c r="O338" s="320"/>
      <c r="P338" s="321"/>
      <c r="Q338" s="230"/>
      <c r="R338" s="209" t="str">
        <f>IFERROR(IF(AND($C338="",$D338="",$G338=""),"",VLOOKUP($I338,FOAPs!A$2:B$10000,2,FALSE)&amp;" &gt;"),"F")</f>
        <v/>
      </c>
      <c r="S338" s="292" t="str">
        <f>IFERROR(IF(AND($C338="",$G338=""),"",VLOOKUP($J338,FOAPs!C$2:D$10000,2,FALSE)&amp;" &gt;"),"O")</f>
        <v/>
      </c>
      <c r="T338" s="292"/>
      <c r="U338" s="209" t="str">
        <f>IFERROR(IF(AND($C338="",$G338=""),"",VLOOKUP($K338,FOAPs!E$2:F$10000,2,FALSE)&amp;" &gt;"),"A")</f>
        <v/>
      </c>
      <c r="V338" s="209" t="str">
        <f>IFERROR(IF(AND($C338="",$D338="",$G338=""),"",VLOOKUP($L338,FOAPs!G$2:H$10000,2,FALSE)),"P")</f>
        <v/>
      </c>
      <c r="W338" s="253" t="str">
        <f>IF(PAF!$B338="","",IF(PAF!$B338=EL!$Y$2,"SPE",IF(PAF!$B338=EL!$Z$2,"SPM",IF(PAF!$B338=EL!$AA$2,"SPLH",IF(PAF!$B338=EL!$K$2,"AT",IF(PAF!$B338=EL!$L$2,"WTO",IF(PAF!$B338=EL!$A$22,"ES",IF(PAF!$B338=EL!$A$4,"FWT",IF(PAF!$B338=EL!$O$2,"hon",IF(PAF!$B338=EL!$P$2,"Inv",IF(PAF!$B338=EL!$P$2,"Inv",IF(PAF!$B338=EL!$Q$2,"MT",IF(PAF!$B338=EL!R$2,"NT",IF(PAF!$B338=EL!$S$2,"OSR",IF(PAF!$B338=EL!$A$10,"PM",IF(PAF!$B338=EL!$U$2,"PW",IF(PAF!$B338=EL!$A$12,"re",IF(PAF!$B338=EL!$W$2,"OT",IF(PAF!$B338=EL!$X$2,"OTSeven","?")))))))))))))))))))</f>
        <v/>
      </c>
      <c r="X338" s="249" t="str">
        <f>IF(B338="","",B338&amp;IF($C$4=EL!$E$5,"Full Time","Part Time"))</f>
        <v/>
      </c>
      <c r="Y338" s="122" t="str">
        <f>IFERROR(VLOOKUP(X338,EL!$C$2:$D$36,2,"False"),"")</f>
        <v/>
      </c>
    </row>
    <row r="339" spans="1:25" ht="21.75" customHeight="1">
      <c r="A339" s="118" t="str">
        <f t="shared" si="6"/>
        <v/>
      </c>
      <c r="B339" s="206"/>
      <c r="C339" s="199"/>
      <c r="D339" s="147"/>
      <c r="E339" s="199"/>
      <c r="F339" s="199"/>
      <c r="G339" s="120"/>
      <c r="H339" s="140"/>
      <c r="I339" s="141"/>
      <c r="J339" s="121"/>
      <c r="K339" s="141"/>
      <c r="L339" s="141"/>
      <c r="M339" s="119">
        <f>IF(AND(G339="",C339="",H339=""),SUM($M$15:$M338),IF(G339*H339=0,"",G339*H339))</f>
        <v>0</v>
      </c>
      <c r="N339" s="322"/>
      <c r="O339" s="323"/>
      <c r="P339" s="324"/>
      <c r="Q339" s="230"/>
      <c r="R339" s="209" t="str">
        <f>IFERROR(IF(AND($C339="",$D339="",$G339=""),"",VLOOKUP($I339,FOAPs!A$2:B$10000,2,FALSE)&amp;" &gt;"),"F")</f>
        <v/>
      </c>
      <c r="S339" s="292" t="str">
        <f>IFERROR(IF(AND($C339="",$G339=""),"",VLOOKUP($J339,FOAPs!C$2:D$10000,2,FALSE)&amp;" &gt;"),"O")</f>
        <v/>
      </c>
      <c r="T339" s="292"/>
      <c r="U339" s="209" t="str">
        <f>IFERROR(IF(AND($C339="",$G339=""),"",VLOOKUP($K339,FOAPs!E$2:F$10000,2,FALSE)&amp;" &gt;"),"A")</f>
        <v/>
      </c>
      <c r="V339" s="209" t="str">
        <f>IFERROR(IF(AND($C339="",$D339="",$G339=""),"",VLOOKUP($L339,FOAPs!G$2:H$10000,2,FALSE)),"P")</f>
        <v/>
      </c>
      <c r="W339" s="253" t="str">
        <f>IF(PAF!$B339="","",IF(PAF!$B339=EL!$Y$2,"SPE",IF(PAF!$B339=EL!$Z$2,"SPM",IF(PAF!$B339=EL!$AA$2,"SPLH",IF(PAF!$B339=EL!$K$2,"AT",IF(PAF!$B339=EL!$L$2,"WTO",IF(PAF!$B339=EL!$A$22,"ES",IF(PAF!$B339=EL!$A$4,"FWT",IF(PAF!$B339=EL!$O$2,"hon",IF(PAF!$B339=EL!$P$2,"Inv",IF(PAF!$B339=EL!$P$2,"Inv",IF(PAF!$B339=EL!$Q$2,"MT",IF(PAF!$B339=EL!R$2,"NT",IF(PAF!$B339=EL!$S$2,"OSR",IF(PAF!$B339=EL!$A$10,"PM",IF(PAF!$B339=EL!$U$2,"PW",IF(PAF!$B339=EL!$A$12,"re",IF(PAF!$B339=EL!$W$2,"OT",IF(PAF!$B339=EL!$X$2,"OTSeven","?")))))))))))))))))))</f>
        <v/>
      </c>
      <c r="X339" s="249" t="str">
        <f>IF(B339="","",B339&amp;IF($C$4=EL!$E$5,"Full Time","Part Time"))</f>
        <v/>
      </c>
      <c r="Y339" s="122" t="str">
        <f>IFERROR(VLOOKUP(X339,EL!$C$2:$D$36,2,"False"),"")</f>
        <v/>
      </c>
    </row>
    <row r="340" spans="1:25" ht="21.75" customHeight="1">
      <c r="A340" s="118" t="str">
        <f t="shared" si="6"/>
        <v/>
      </c>
      <c r="B340" s="206"/>
      <c r="C340" s="199"/>
      <c r="D340" s="147"/>
      <c r="E340" s="199"/>
      <c r="F340" s="199"/>
      <c r="G340" s="120"/>
      <c r="H340" s="140"/>
      <c r="I340" s="141"/>
      <c r="J340" s="121"/>
      <c r="K340" s="141"/>
      <c r="L340" s="141"/>
      <c r="M340" s="119">
        <f>IF(AND(G340="",C340="",H340=""),SUM($M$15:$M339),IF(G340*H340=0,"",G340*H340))</f>
        <v>0</v>
      </c>
      <c r="N340" s="319"/>
      <c r="O340" s="320"/>
      <c r="P340" s="321"/>
      <c r="Q340" s="230"/>
      <c r="R340" s="209" t="str">
        <f>IFERROR(IF(AND($C340="",$D340="",$G340=""),"",VLOOKUP($I340,FOAPs!A$2:B$10000,2,FALSE)&amp;" &gt;"),"F")</f>
        <v/>
      </c>
      <c r="S340" s="292" t="str">
        <f>IFERROR(IF(AND($C340="",$G340=""),"",VLOOKUP($J340,FOAPs!C$2:D$10000,2,FALSE)&amp;" &gt;"),"O")</f>
        <v/>
      </c>
      <c r="T340" s="292"/>
      <c r="U340" s="209" t="str">
        <f>IFERROR(IF(AND($C340="",$G340=""),"",VLOOKUP($K340,FOAPs!E$2:F$10000,2,FALSE)&amp;" &gt;"),"A")</f>
        <v/>
      </c>
      <c r="V340" s="209" t="str">
        <f>IFERROR(IF(AND($C340="",$D340="",$G340=""),"",VLOOKUP($L340,FOAPs!G$2:H$10000,2,FALSE)),"P")</f>
        <v/>
      </c>
      <c r="W340" s="253" t="str">
        <f>IF(PAF!$B340="","",IF(PAF!$B340=EL!$Y$2,"SPE",IF(PAF!$B340=EL!$Z$2,"SPM",IF(PAF!$B340=EL!$AA$2,"SPLH",IF(PAF!$B340=EL!$K$2,"AT",IF(PAF!$B340=EL!$L$2,"WTO",IF(PAF!$B340=EL!$A$22,"ES",IF(PAF!$B340=EL!$A$4,"FWT",IF(PAF!$B340=EL!$O$2,"hon",IF(PAF!$B340=EL!$P$2,"Inv",IF(PAF!$B340=EL!$P$2,"Inv",IF(PAF!$B340=EL!$Q$2,"MT",IF(PAF!$B340=EL!R$2,"NT",IF(PAF!$B340=EL!$S$2,"OSR",IF(PAF!$B340=EL!$A$10,"PM",IF(PAF!$B340=EL!$U$2,"PW",IF(PAF!$B340=EL!$A$12,"re",IF(PAF!$B340=EL!$W$2,"OT",IF(PAF!$B340=EL!$X$2,"OTSeven","?")))))))))))))))))))</f>
        <v/>
      </c>
      <c r="X340" s="249" t="str">
        <f>IF(B340="","",B340&amp;IF($C$4=EL!$E$5,"Full Time","Part Time"))</f>
        <v/>
      </c>
      <c r="Y340" s="122" t="str">
        <f>IFERROR(VLOOKUP(X340,EL!$C$2:$D$36,2,"False"),"")</f>
        <v/>
      </c>
    </row>
    <row r="341" spans="1:25" ht="21.75" customHeight="1">
      <c r="A341" s="118" t="str">
        <f t="shared" si="6"/>
        <v/>
      </c>
      <c r="B341" s="206"/>
      <c r="C341" s="199"/>
      <c r="D341" s="147"/>
      <c r="E341" s="199"/>
      <c r="F341" s="199"/>
      <c r="G341" s="120"/>
      <c r="H341" s="140"/>
      <c r="I341" s="141"/>
      <c r="J341" s="121"/>
      <c r="K341" s="141"/>
      <c r="L341" s="141"/>
      <c r="M341" s="119">
        <f>IF(AND(G341="",C341="",H341=""),SUM($M$15:$M340),IF(G341*H341=0,"",G341*H341))</f>
        <v>0</v>
      </c>
      <c r="N341" s="322"/>
      <c r="O341" s="323"/>
      <c r="P341" s="324"/>
      <c r="Q341" s="230"/>
      <c r="R341" s="209" t="str">
        <f>IFERROR(IF(AND($C341="",$D341="",$G341=""),"",VLOOKUP($I341,FOAPs!A$2:B$10000,2,FALSE)&amp;" &gt;"),"F")</f>
        <v/>
      </c>
      <c r="S341" s="292" t="str">
        <f>IFERROR(IF(AND($C341="",$G341=""),"",VLOOKUP($J341,FOAPs!C$2:D$10000,2,FALSE)&amp;" &gt;"),"O")</f>
        <v/>
      </c>
      <c r="T341" s="292"/>
      <c r="U341" s="209" t="str">
        <f>IFERROR(IF(AND($C341="",$G341=""),"",VLOOKUP($K341,FOAPs!E$2:F$10000,2,FALSE)&amp;" &gt;"),"A")</f>
        <v/>
      </c>
      <c r="V341" s="209" t="str">
        <f>IFERROR(IF(AND($C341="",$D341="",$G341=""),"",VLOOKUP($L341,FOAPs!G$2:H$10000,2,FALSE)),"P")</f>
        <v/>
      </c>
      <c r="W341" s="253" t="str">
        <f>IF(PAF!$B341="","",IF(PAF!$B341=EL!$Y$2,"SPE",IF(PAF!$B341=EL!$Z$2,"SPM",IF(PAF!$B341=EL!$AA$2,"SPLH",IF(PAF!$B341=EL!$K$2,"AT",IF(PAF!$B341=EL!$L$2,"WTO",IF(PAF!$B341=EL!$A$22,"ES",IF(PAF!$B341=EL!$A$4,"FWT",IF(PAF!$B341=EL!$O$2,"hon",IF(PAF!$B341=EL!$P$2,"Inv",IF(PAF!$B341=EL!$P$2,"Inv",IF(PAF!$B341=EL!$Q$2,"MT",IF(PAF!$B341=EL!R$2,"NT",IF(PAF!$B341=EL!$S$2,"OSR",IF(PAF!$B341=EL!$A$10,"PM",IF(PAF!$B341=EL!$U$2,"PW",IF(PAF!$B341=EL!$A$12,"re",IF(PAF!$B341=EL!$W$2,"OT",IF(PAF!$B341=EL!$X$2,"OTSeven","?")))))))))))))))))))</f>
        <v/>
      </c>
      <c r="X341" s="249" t="str">
        <f>IF(B341="","",B341&amp;IF($C$4=EL!$E$5,"Full Time","Part Time"))</f>
        <v/>
      </c>
      <c r="Y341" s="122" t="str">
        <f>IFERROR(VLOOKUP(X341,EL!$C$2:$D$36,2,"False"),"")</f>
        <v/>
      </c>
    </row>
    <row r="342" spans="1:25" ht="21.75" customHeight="1">
      <c r="A342" s="118" t="str">
        <f t="shared" si="6"/>
        <v/>
      </c>
      <c r="B342" s="206"/>
      <c r="C342" s="199"/>
      <c r="D342" s="147"/>
      <c r="E342" s="199"/>
      <c r="F342" s="199"/>
      <c r="G342" s="120"/>
      <c r="H342" s="140"/>
      <c r="I342" s="141"/>
      <c r="J342" s="121"/>
      <c r="K342" s="141"/>
      <c r="L342" s="141"/>
      <c r="M342" s="119">
        <f>IF(AND(G342="",C342="",H342=""),SUM($M$15:$M341),IF(G342*H342=0,"",G342*H342))</f>
        <v>0</v>
      </c>
      <c r="N342" s="319"/>
      <c r="O342" s="320"/>
      <c r="P342" s="321"/>
      <c r="Q342" s="230"/>
      <c r="R342" s="209" t="str">
        <f>IFERROR(IF(AND($C342="",$D342="",$G342=""),"",VLOOKUP($I342,FOAPs!A$2:B$10000,2,FALSE)&amp;" &gt;"),"F")</f>
        <v/>
      </c>
      <c r="S342" s="292" t="str">
        <f>IFERROR(IF(AND($C342="",$G342=""),"",VLOOKUP($J342,FOAPs!C$2:D$10000,2,FALSE)&amp;" &gt;"),"O")</f>
        <v/>
      </c>
      <c r="T342" s="292"/>
      <c r="U342" s="209" t="str">
        <f>IFERROR(IF(AND($C342="",$G342=""),"",VLOOKUP($K342,FOAPs!E$2:F$10000,2,FALSE)&amp;" &gt;"),"A")</f>
        <v/>
      </c>
      <c r="V342" s="209" t="str">
        <f>IFERROR(IF(AND($C342="",$D342="",$G342=""),"",VLOOKUP($L342,FOAPs!G$2:H$10000,2,FALSE)),"P")</f>
        <v/>
      </c>
      <c r="W342" s="253" t="str">
        <f>IF(PAF!$B342="","",IF(PAF!$B342=EL!$Y$2,"SPE",IF(PAF!$B342=EL!$Z$2,"SPM",IF(PAF!$B342=EL!$AA$2,"SPLH",IF(PAF!$B342=EL!$K$2,"AT",IF(PAF!$B342=EL!$L$2,"WTO",IF(PAF!$B342=EL!$A$22,"ES",IF(PAF!$B342=EL!$A$4,"FWT",IF(PAF!$B342=EL!$O$2,"hon",IF(PAF!$B342=EL!$P$2,"Inv",IF(PAF!$B342=EL!$P$2,"Inv",IF(PAF!$B342=EL!$Q$2,"MT",IF(PAF!$B342=EL!R$2,"NT",IF(PAF!$B342=EL!$S$2,"OSR",IF(PAF!$B342=EL!$A$10,"PM",IF(PAF!$B342=EL!$U$2,"PW",IF(PAF!$B342=EL!$A$12,"re",IF(PAF!$B342=EL!$W$2,"OT",IF(PAF!$B342=EL!$X$2,"OTSeven","?")))))))))))))))))))</f>
        <v/>
      </c>
      <c r="X342" s="249" t="str">
        <f>IF(B342="","",B342&amp;IF($C$4=EL!$E$5,"Full Time","Part Time"))</f>
        <v/>
      </c>
      <c r="Y342" s="122" t="str">
        <f>IFERROR(VLOOKUP(X342,EL!$C$2:$D$36,2,"False"),"")</f>
        <v/>
      </c>
    </row>
    <row r="343" spans="1:25" ht="21.75" customHeight="1">
      <c r="A343" s="118" t="str">
        <f t="shared" si="6"/>
        <v/>
      </c>
      <c r="B343" s="206"/>
      <c r="C343" s="199"/>
      <c r="D343" s="147"/>
      <c r="E343" s="199"/>
      <c r="F343" s="199"/>
      <c r="G343" s="120"/>
      <c r="H343" s="140"/>
      <c r="I343" s="141"/>
      <c r="J343" s="121"/>
      <c r="K343" s="141"/>
      <c r="L343" s="141"/>
      <c r="M343" s="119">
        <f>IF(AND(G343="",C343="",H343=""),SUM($M$15:$M342),IF(G343*H343=0,"",G343*H343))</f>
        <v>0</v>
      </c>
      <c r="N343" s="322"/>
      <c r="O343" s="323"/>
      <c r="P343" s="324"/>
      <c r="Q343" s="230"/>
      <c r="R343" s="209" t="str">
        <f>IFERROR(IF(AND($C343="",$D343="",$G343=""),"",VLOOKUP($I343,FOAPs!A$2:B$10000,2,FALSE)&amp;" &gt;"),"F")</f>
        <v/>
      </c>
      <c r="S343" s="292" t="str">
        <f>IFERROR(IF(AND($C343="",$G343=""),"",VLOOKUP($J343,FOAPs!C$2:D$10000,2,FALSE)&amp;" &gt;"),"O")</f>
        <v/>
      </c>
      <c r="T343" s="292"/>
      <c r="U343" s="209" t="str">
        <f>IFERROR(IF(AND($C343="",$G343=""),"",VLOOKUP($K343,FOAPs!E$2:F$10000,2,FALSE)&amp;" &gt;"),"A")</f>
        <v/>
      </c>
      <c r="V343" s="209" t="str">
        <f>IFERROR(IF(AND($C343="",$D343="",$G343=""),"",VLOOKUP($L343,FOAPs!G$2:H$10000,2,FALSE)),"P")</f>
        <v/>
      </c>
      <c r="W343" s="253" t="str">
        <f>IF(PAF!$B343="","",IF(PAF!$B343=EL!$Y$2,"SPE",IF(PAF!$B343=EL!$Z$2,"SPM",IF(PAF!$B343=EL!$AA$2,"SPLH",IF(PAF!$B343=EL!$K$2,"AT",IF(PAF!$B343=EL!$L$2,"WTO",IF(PAF!$B343=EL!$A$22,"ES",IF(PAF!$B343=EL!$A$4,"FWT",IF(PAF!$B343=EL!$O$2,"hon",IF(PAF!$B343=EL!$P$2,"Inv",IF(PAF!$B343=EL!$P$2,"Inv",IF(PAF!$B343=EL!$Q$2,"MT",IF(PAF!$B343=EL!R$2,"NT",IF(PAF!$B343=EL!$S$2,"OSR",IF(PAF!$B343=EL!$A$10,"PM",IF(PAF!$B343=EL!$U$2,"PW",IF(PAF!$B343=EL!$A$12,"re",IF(PAF!$B343=EL!$W$2,"OT",IF(PAF!$B343=EL!$X$2,"OTSeven","?")))))))))))))))))))</f>
        <v/>
      </c>
      <c r="X343" s="249" t="str">
        <f>IF(B343="","",B343&amp;IF($C$4=EL!$E$5,"Full Time","Part Time"))</f>
        <v/>
      </c>
      <c r="Y343" s="122" t="str">
        <f>IFERROR(VLOOKUP(X343,EL!$C$2:$D$36,2,"False"),"")</f>
        <v/>
      </c>
    </row>
    <row r="344" spans="1:25" ht="21.75" customHeight="1">
      <c r="A344" s="118" t="str">
        <f t="shared" si="6"/>
        <v/>
      </c>
      <c r="B344" s="206"/>
      <c r="C344" s="199"/>
      <c r="D344" s="147"/>
      <c r="E344" s="199"/>
      <c r="F344" s="199"/>
      <c r="G344" s="120"/>
      <c r="H344" s="140"/>
      <c r="I344" s="141"/>
      <c r="J344" s="121"/>
      <c r="K344" s="141"/>
      <c r="L344" s="141"/>
      <c r="M344" s="119">
        <f>IF(AND(G344="",C344="",H344=""),SUM($M$15:$M343),IF(G344*H344=0,"",G344*H344))</f>
        <v>0</v>
      </c>
      <c r="N344" s="319"/>
      <c r="O344" s="320"/>
      <c r="P344" s="321"/>
      <c r="Q344" s="230"/>
      <c r="R344" s="209" t="str">
        <f>IFERROR(IF(AND($C344="",$D344="",$G344=""),"",VLOOKUP($I344,FOAPs!A$2:B$10000,2,FALSE)&amp;" &gt;"),"F")</f>
        <v/>
      </c>
      <c r="S344" s="292" t="str">
        <f>IFERROR(IF(AND($C344="",$G344=""),"",VLOOKUP($J344,FOAPs!C$2:D$10000,2,FALSE)&amp;" &gt;"),"O")</f>
        <v/>
      </c>
      <c r="T344" s="292"/>
      <c r="U344" s="209" t="str">
        <f>IFERROR(IF(AND($C344="",$G344=""),"",VLOOKUP($K344,FOAPs!E$2:F$10000,2,FALSE)&amp;" &gt;"),"A")</f>
        <v/>
      </c>
      <c r="V344" s="209" t="str">
        <f>IFERROR(IF(AND($C344="",$D344="",$G344=""),"",VLOOKUP($L344,FOAPs!G$2:H$10000,2,FALSE)),"P")</f>
        <v/>
      </c>
      <c r="W344" s="253" t="str">
        <f>IF(PAF!$B344="","",IF(PAF!$B344=EL!$Y$2,"SPE",IF(PAF!$B344=EL!$Z$2,"SPM",IF(PAF!$B344=EL!$AA$2,"SPLH",IF(PAF!$B344=EL!$K$2,"AT",IF(PAF!$B344=EL!$L$2,"WTO",IF(PAF!$B344=EL!$A$22,"ES",IF(PAF!$B344=EL!$A$4,"FWT",IF(PAF!$B344=EL!$O$2,"hon",IF(PAF!$B344=EL!$P$2,"Inv",IF(PAF!$B344=EL!$P$2,"Inv",IF(PAF!$B344=EL!$Q$2,"MT",IF(PAF!$B344=EL!R$2,"NT",IF(PAF!$B344=EL!$S$2,"OSR",IF(PAF!$B344=EL!$A$10,"PM",IF(PAF!$B344=EL!$U$2,"PW",IF(PAF!$B344=EL!$A$12,"re",IF(PAF!$B344=EL!$W$2,"OT",IF(PAF!$B344=EL!$X$2,"OTSeven","?")))))))))))))))))))</f>
        <v/>
      </c>
      <c r="X344" s="249" t="str">
        <f>IF(B344="","",B344&amp;IF($C$4=EL!$E$5,"Full Time","Part Time"))</f>
        <v/>
      </c>
      <c r="Y344" s="122" t="str">
        <f>IFERROR(VLOOKUP(X344,EL!$C$2:$D$36,2,"False"),"")</f>
        <v/>
      </c>
    </row>
    <row r="345" spans="1:25" ht="21.75" customHeight="1">
      <c r="A345" s="118" t="str">
        <f t="shared" si="6"/>
        <v/>
      </c>
      <c r="B345" s="206"/>
      <c r="C345" s="199"/>
      <c r="D345" s="147"/>
      <c r="E345" s="199"/>
      <c r="F345" s="199"/>
      <c r="G345" s="120"/>
      <c r="H345" s="140"/>
      <c r="I345" s="141"/>
      <c r="J345" s="121"/>
      <c r="K345" s="141"/>
      <c r="L345" s="141"/>
      <c r="M345" s="119">
        <f>IF(AND(G345="",C345="",H345=""),SUM($M$15:$M344),IF(G345*H345=0,"",G345*H345))</f>
        <v>0</v>
      </c>
      <c r="N345" s="322"/>
      <c r="O345" s="323"/>
      <c r="P345" s="324"/>
      <c r="Q345" s="230"/>
      <c r="R345" s="209" t="str">
        <f>IFERROR(IF(AND($C345="",$D345="",$G345=""),"",VLOOKUP($I345,FOAPs!A$2:B$10000,2,FALSE)&amp;" &gt;"),"F")</f>
        <v/>
      </c>
      <c r="S345" s="292" t="str">
        <f>IFERROR(IF(AND($C345="",$G345=""),"",VLOOKUP($J345,FOAPs!C$2:D$10000,2,FALSE)&amp;" &gt;"),"O")</f>
        <v/>
      </c>
      <c r="T345" s="292"/>
      <c r="U345" s="209" t="str">
        <f>IFERROR(IF(AND($C345="",$G345=""),"",VLOOKUP($K345,FOAPs!E$2:F$10000,2,FALSE)&amp;" &gt;"),"A")</f>
        <v/>
      </c>
      <c r="V345" s="209" t="str">
        <f>IFERROR(IF(AND($C345="",$D345="",$G345=""),"",VLOOKUP($L345,FOAPs!G$2:H$10000,2,FALSE)),"P")</f>
        <v/>
      </c>
      <c r="W345" s="253" t="str">
        <f>IF(PAF!$B345="","",IF(PAF!$B345=EL!$Y$2,"SPE",IF(PAF!$B345=EL!$Z$2,"SPM",IF(PAF!$B345=EL!$AA$2,"SPLH",IF(PAF!$B345=EL!$K$2,"AT",IF(PAF!$B345=EL!$L$2,"WTO",IF(PAF!$B345=EL!$A$22,"ES",IF(PAF!$B345=EL!$A$4,"FWT",IF(PAF!$B345=EL!$O$2,"hon",IF(PAF!$B345=EL!$P$2,"Inv",IF(PAF!$B345=EL!$P$2,"Inv",IF(PAF!$B345=EL!$Q$2,"MT",IF(PAF!$B345=EL!R$2,"NT",IF(PAF!$B345=EL!$S$2,"OSR",IF(PAF!$B345=EL!$A$10,"PM",IF(PAF!$B345=EL!$U$2,"PW",IF(PAF!$B345=EL!$A$12,"re",IF(PAF!$B345=EL!$W$2,"OT",IF(PAF!$B345=EL!$X$2,"OTSeven","?")))))))))))))))))))</f>
        <v/>
      </c>
      <c r="X345" s="249" t="str">
        <f>IF(B345="","",B345&amp;IF($C$4=EL!$E$5,"Full Time","Part Time"))</f>
        <v/>
      </c>
      <c r="Y345" s="122" t="str">
        <f>IFERROR(VLOOKUP(X345,EL!$C$2:$D$36,2,"False"),"")</f>
        <v/>
      </c>
    </row>
    <row r="346" spans="1:25" ht="21.75" customHeight="1">
      <c r="A346" s="118" t="str">
        <f t="shared" ref="A346:A409" si="7">IFERROR(IF(AND(B346="",C346="",D346="",E346="",F346="",G346="",H346=""),"",A345+1),"")</f>
        <v/>
      </c>
      <c r="B346" s="206"/>
      <c r="C346" s="199"/>
      <c r="D346" s="147"/>
      <c r="E346" s="199"/>
      <c r="F346" s="199"/>
      <c r="G346" s="120"/>
      <c r="H346" s="140"/>
      <c r="I346" s="141"/>
      <c r="J346" s="121"/>
      <c r="K346" s="141"/>
      <c r="L346" s="141"/>
      <c r="M346" s="119">
        <f>IF(AND(G346="",C346="",H346=""),SUM($M$15:$M345),IF(G346*H346=0,"",G346*H346))</f>
        <v>0</v>
      </c>
      <c r="N346" s="319"/>
      <c r="O346" s="320"/>
      <c r="P346" s="321"/>
      <c r="Q346" s="230"/>
      <c r="R346" s="209" t="str">
        <f>IFERROR(IF(AND($C346="",$D346="",$G346=""),"",VLOOKUP($I346,FOAPs!A$2:B$10000,2,FALSE)&amp;" &gt;"),"F")</f>
        <v/>
      </c>
      <c r="S346" s="292" t="str">
        <f>IFERROR(IF(AND($C346="",$G346=""),"",VLOOKUP($J346,FOAPs!C$2:D$10000,2,FALSE)&amp;" &gt;"),"O")</f>
        <v/>
      </c>
      <c r="T346" s="292"/>
      <c r="U346" s="209" t="str">
        <f>IFERROR(IF(AND($C346="",$G346=""),"",VLOOKUP($K346,FOAPs!E$2:F$10000,2,FALSE)&amp;" &gt;"),"A")</f>
        <v/>
      </c>
      <c r="V346" s="209" t="str">
        <f>IFERROR(IF(AND($C346="",$D346="",$G346=""),"",VLOOKUP($L346,FOAPs!G$2:H$10000,2,FALSE)),"P")</f>
        <v/>
      </c>
      <c r="W346" s="253" t="str">
        <f>IF(PAF!$B346="","",IF(PAF!$B346=EL!$Y$2,"SPE",IF(PAF!$B346=EL!$Z$2,"SPM",IF(PAF!$B346=EL!$AA$2,"SPLH",IF(PAF!$B346=EL!$K$2,"AT",IF(PAF!$B346=EL!$L$2,"WTO",IF(PAF!$B346=EL!$A$22,"ES",IF(PAF!$B346=EL!$A$4,"FWT",IF(PAF!$B346=EL!$O$2,"hon",IF(PAF!$B346=EL!$P$2,"Inv",IF(PAF!$B346=EL!$P$2,"Inv",IF(PAF!$B346=EL!$Q$2,"MT",IF(PAF!$B346=EL!R$2,"NT",IF(PAF!$B346=EL!$S$2,"OSR",IF(PAF!$B346=EL!$A$10,"PM",IF(PAF!$B346=EL!$U$2,"PW",IF(PAF!$B346=EL!$A$12,"re",IF(PAF!$B346=EL!$W$2,"OT",IF(PAF!$B346=EL!$X$2,"OTSeven","?")))))))))))))))))))</f>
        <v/>
      </c>
      <c r="X346" s="249" t="str">
        <f>IF(B346="","",B346&amp;IF($C$4=EL!$E$5,"Full Time","Part Time"))</f>
        <v/>
      </c>
      <c r="Y346" s="122" t="str">
        <f>IFERROR(VLOOKUP(X346,EL!$C$2:$D$36,2,"False"),"")</f>
        <v/>
      </c>
    </row>
    <row r="347" spans="1:25" ht="21.75" customHeight="1">
      <c r="A347" s="118" t="str">
        <f t="shared" si="7"/>
        <v/>
      </c>
      <c r="B347" s="206"/>
      <c r="C347" s="199"/>
      <c r="D347" s="147"/>
      <c r="E347" s="199"/>
      <c r="F347" s="199"/>
      <c r="G347" s="120"/>
      <c r="H347" s="140"/>
      <c r="I347" s="141"/>
      <c r="J347" s="121"/>
      <c r="K347" s="141"/>
      <c r="L347" s="141"/>
      <c r="M347" s="119">
        <f>IF(AND(G347="",C347="",H347=""),SUM($M$15:$M346),IF(G347*H347=0,"",G347*H347))</f>
        <v>0</v>
      </c>
      <c r="N347" s="322"/>
      <c r="O347" s="323"/>
      <c r="P347" s="324"/>
      <c r="Q347" s="230"/>
      <c r="R347" s="209" t="str">
        <f>IFERROR(IF(AND($C347="",$D347="",$G347=""),"",VLOOKUP($I347,FOAPs!A$2:B$10000,2,FALSE)&amp;" &gt;"),"F")</f>
        <v/>
      </c>
      <c r="S347" s="292" t="str">
        <f>IFERROR(IF(AND($C347="",$G347=""),"",VLOOKUP($J347,FOAPs!C$2:D$10000,2,FALSE)&amp;" &gt;"),"O")</f>
        <v/>
      </c>
      <c r="T347" s="292"/>
      <c r="U347" s="209" t="str">
        <f>IFERROR(IF(AND($C347="",$G347=""),"",VLOOKUP($K347,FOAPs!E$2:F$10000,2,FALSE)&amp;" &gt;"),"A")</f>
        <v/>
      </c>
      <c r="V347" s="209" t="str">
        <f>IFERROR(IF(AND($C347="",$D347="",$G347=""),"",VLOOKUP($L347,FOAPs!G$2:H$10000,2,FALSE)),"P")</f>
        <v/>
      </c>
      <c r="W347" s="253" t="str">
        <f>IF(PAF!$B347="","",IF(PAF!$B347=EL!$Y$2,"SPE",IF(PAF!$B347=EL!$Z$2,"SPM",IF(PAF!$B347=EL!$AA$2,"SPLH",IF(PAF!$B347=EL!$K$2,"AT",IF(PAF!$B347=EL!$L$2,"WTO",IF(PAF!$B347=EL!$A$22,"ES",IF(PAF!$B347=EL!$A$4,"FWT",IF(PAF!$B347=EL!$O$2,"hon",IF(PAF!$B347=EL!$P$2,"Inv",IF(PAF!$B347=EL!$P$2,"Inv",IF(PAF!$B347=EL!$Q$2,"MT",IF(PAF!$B347=EL!R$2,"NT",IF(PAF!$B347=EL!$S$2,"OSR",IF(PAF!$B347=EL!$A$10,"PM",IF(PAF!$B347=EL!$U$2,"PW",IF(PAF!$B347=EL!$A$12,"re",IF(PAF!$B347=EL!$W$2,"OT",IF(PAF!$B347=EL!$X$2,"OTSeven","?")))))))))))))))))))</f>
        <v/>
      </c>
      <c r="X347" s="249" t="str">
        <f>IF(B347="","",B347&amp;IF($C$4=EL!$E$5,"Full Time","Part Time"))</f>
        <v/>
      </c>
      <c r="Y347" s="122" t="str">
        <f>IFERROR(VLOOKUP(X347,EL!$C$2:$D$36,2,"False"),"")</f>
        <v/>
      </c>
    </row>
    <row r="348" spans="1:25" ht="21.75" customHeight="1">
      <c r="A348" s="118" t="str">
        <f t="shared" si="7"/>
        <v/>
      </c>
      <c r="B348" s="206"/>
      <c r="C348" s="199"/>
      <c r="D348" s="147"/>
      <c r="E348" s="199"/>
      <c r="F348" s="199"/>
      <c r="G348" s="120"/>
      <c r="H348" s="140"/>
      <c r="I348" s="141"/>
      <c r="J348" s="121"/>
      <c r="K348" s="141"/>
      <c r="L348" s="141"/>
      <c r="M348" s="119">
        <f>IF(AND(G348="",C348="",H348=""),SUM($M$15:$M347),IF(G348*H348=0,"",G348*H348))</f>
        <v>0</v>
      </c>
      <c r="N348" s="319"/>
      <c r="O348" s="320"/>
      <c r="P348" s="321"/>
      <c r="Q348" s="230"/>
      <c r="R348" s="209" t="str">
        <f>IFERROR(IF(AND($C348="",$D348="",$G348=""),"",VLOOKUP($I348,FOAPs!A$2:B$10000,2,FALSE)&amp;" &gt;"),"F")</f>
        <v/>
      </c>
      <c r="S348" s="292" t="str">
        <f>IFERROR(IF(AND($C348="",$G348=""),"",VLOOKUP($J348,FOAPs!C$2:D$10000,2,FALSE)&amp;" &gt;"),"O")</f>
        <v/>
      </c>
      <c r="T348" s="292"/>
      <c r="U348" s="209" t="str">
        <f>IFERROR(IF(AND($C348="",$G348=""),"",VLOOKUP($K348,FOAPs!E$2:F$10000,2,FALSE)&amp;" &gt;"),"A")</f>
        <v/>
      </c>
      <c r="V348" s="209" t="str">
        <f>IFERROR(IF(AND($C348="",$D348="",$G348=""),"",VLOOKUP($L348,FOAPs!G$2:H$10000,2,FALSE)),"P")</f>
        <v/>
      </c>
      <c r="W348" s="253" t="str">
        <f>IF(PAF!$B348="","",IF(PAF!$B348=EL!$Y$2,"SPE",IF(PAF!$B348=EL!$Z$2,"SPM",IF(PAF!$B348=EL!$AA$2,"SPLH",IF(PAF!$B348=EL!$K$2,"AT",IF(PAF!$B348=EL!$L$2,"WTO",IF(PAF!$B348=EL!$A$22,"ES",IF(PAF!$B348=EL!$A$4,"FWT",IF(PAF!$B348=EL!$O$2,"hon",IF(PAF!$B348=EL!$P$2,"Inv",IF(PAF!$B348=EL!$P$2,"Inv",IF(PAF!$B348=EL!$Q$2,"MT",IF(PAF!$B348=EL!R$2,"NT",IF(PAF!$B348=EL!$S$2,"OSR",IF(PAF!$B348=EL!$A$10,"PM",IF(PAF!$B348=EL!$U$2,"PW",IF(PAF!$B348=EL!$A$12,"re",IF(PAF!$B348=EL!$W$2,"OT",IF(PAF!$B348=EL!$X$2,"OTSeven","?")))))))))))))))))))</f>
        <v/>
      </c>
      <c r="X348" s="249" t="str">
        <f>IF(B348="","",B348&amp;IF($C$4=EL!$E$5,"Full Time","Part Time"))</f>
        <v/>
      </c>
      <c r="Y348" s="122" t="str">
        <f>IFERROR(VLOOKUP(X348,EL!$C$2:$D$36,2,"False"),"")</f>
        <v/>
      </c>
    </row>
    <row r="349" spans="1:25" ht="21.75" customHeight="1">
      <c r="A349" s="118" t="str">
        <f t="shared" si="7"/>
        <v/>
      </c>
      <c r="B349" s="206"/>
      <c r="C349" s="199"/>
      <c r="D349" s="147"/>
      <c r="E349" s="199"/>
      <c r="F349" s="199"/>
      <c r="G349" s="120"/>
      <c r="H349" s="140"/>
      <c r="I349" s="141"/>
      <c r="J349" s="121"/>
      <c r="K349" s="141"/>
      <c r="L349" s="141"/>
      <c r="M349" s="119">
        <f>IF(AND(G349="",C349="",H349=""),SUM($M$15:$M348),IF(G349*H349=0,"",G349*H349))</f>
        <v>0</v>
      </c>
      <c r="N349" s="322"/>
      <c r="O349" s="323"/>
      <c r="P349" s="324"/>
      <c r="Q349" s="230"/>
      <c r="R349" s="209" t="str">
        <f>IFERROR(IF(AND($C349="",$D349="",$G349=""),"",VLOOKUP($I349,FOAPs!A$2:B$10000,2,FALSE)&amp;" &gt;"),"F")</f>
        <v/>
      </c>
      <c r="S349" s="292" t="str">
        <f>IFERROR(IF(AND($C349="",$G349=""),"",VLOOKUP($J349,FOAPs!C$2:D$10000,2,FALSE)&amp;" &gt;"),"O")</f>
        <v/>
      </c>
      <c r="T349" s="292"/>
      <c r="U349" s="209" t="str">
        <f>IFERROR(IF(AND($C349="",$G349=""),"",VLOOKUP($K349,FOAPs!E$2:F$10000,2,FALSE)&amp;" &gt;"),"A")</f>
        <v/>
      </c>
      <c r="V349" s="209" t="str">
        <f>IFERROR(IF(AND($C349="",$D349="",$G349=""),"",VLOOKUP($L349,FOAPs!G$2:H$10000,2,FALSE)),"P")</f>
        <v/>
      </c>
      <c r="W349" s="253" t="str">
        <f>IF(PAF!$B349="","",IF(PAF!$B349=EL!$Y$2,"SPE",IF(PAF!$B349=EL!$Z$2,"SPM",IF(PAF!$B349=EL!$AA$2,"SPLH",IF(PAF!$B349=EL!$K$2,"AT",IF(PAF!$B349=EL!$L$2,"WTO",IF(PAF!$B349=EL!$A$22,"ES",IF(PAF!$B349=EL!$A$4,"FWT",IF(PAF!$B349=EL!$O$2,"hon",IF(PAF!$B349=EL!$P$2,"Inv",IF(PAF!$B349=EL!$P$2,"Inv",IF(PAF!$B349=EL!$Q$2,"MT",IF(PAF!$B349=EL!R$2,"NT",IF(PAF!$B349=EL!$S$2,"OSR",IF(PAF!$B349=EL!$A$10,"PM",IF(PAF!$B349=EL!$U$2,"PW",IF(PAF!$B349=EL!$A$12,"re",IF(PAF!$B349=EL!$W$2,"OT",IF(PAF!$B349=EL!$X$2,"OTSeven","?")))))))))))))))))))</f>
        <v/>
      </c>
      <c r="X349" s="249" t="str">
        <f>IF(B349="","",B349&amp;IF($C$4=EL!$E$5,"Full Time","Part Time"))</f>
        <v/>
      </c>
      <c r="Y349" s="122" t="str">
        <f>IFERROR(VLOOKUP(X349,EL!$C$2:$D$36,2,"False"),"")</f>
        <v/>
      </c>
    </row>
    <row r="350" spans="1:25" ht="21.75" customHeight="1">
      <c r="A350" s="118" t="str">
        <f t="shared" si="7"/>
        <v/>
      </c>
      <c r="B350" s="206"/>
      <c r="C350" s="199"/>
      <c r="D350" s="147"/>
      <c r="E350" s="199"/>
      <c r="F350" s="199"/>
      <c r="G350" s="120"/>
      <c r="H350" s="140"/>
      <c r="I350" s="141"/>
      <c r="J350" s="121"/>
      <c r="K350" s="141"/>
      <c r="L350" s="141"/>
      <c r="M350" s="119">
        <f>IF(AND(G350="",C350="",H350=""),SUM($M$15:$M349),IF(G350*H350=0,"",G350*H350))</f>
        <v>0</v>
      </c>
      <c r="N350" s="319"/>
      <c r="O350" s="320"/>
      <c r="P350" s="321"/>
      <c r="Q350" s="230"/>
      <c r="R350" s="209" t="str">
        <f>IFERROR(IF(AND($C350="",$D350="",$G350=""),"",VLOOKUP($I350,FOAPs!A$2:B$10000,2,FALSE)&amp;" &gt;"),"F")</f>
        <v/>
      </c>
      <c r="S350" s="292" t="str">
        <f>IFERROR(IF(AND($C350="",$G350=""),"",VLOOKUP($J350,FOAPs!C$2:D$10000,2,FALSE)&amp;" &gt;"),"O")</f>
        <v/>
      </c>
      <c r="T350" s="292"/>
      <c r="U350" s="209" t="str">
        <f>IFERROR(IF(AND($C350="",$G350=""),"",VLOOKUP($K350,FOAPs!E$2:F$10000,2,FALSE)&amp;" &gt;"),"A")</f>
        <v/>
      </c>
      <c r="V350" s="209" t="str">
        <f>IFERROR(IF(AND($C350="",$D350="",$G350=""),"",VLOOKUP($L350,FOAPs!G$2:H$10000,2,FALSE)),"P")</f>
        <v/>
      </c>
      <c r="W350" s="253" t="str">
        <f>IF(PAF!$B350="","",IF(PAF!$B350=EL!$Y$2,"SPE",IF(PAF!$B350=EL!$Z$2,"SPM",IF(PAF!$B350=EL!$AA$2,"SPLH",IF(PAF!$B350=EL!$K$2,"AT",IF(PAF!$B350=EL!$L$2,"WTO",IF(PAF!$B350=EL!$A$22,"ES",IF(PAF!$B350=EL!$A$4,"FWT",IF(PAF!$B350=EL!$O$2,"hon",IF(PAF!$B350=EL!$P$2,"Inv",IF(PAF!$B350=EL!$P$2,"Inv",IF(PAF!$B350=EL!$Q$2,"MT",IF(PAF!$B350=EL!R$2,"NT",IF(PAF!$B350=EL!$S$2,"OSR",IF(PAF!$B350=EL!$A$10,"PM",IF(PAF!$B350=EL!$U$2,"PW",IF(PAF!$B350=EL!$A$12,"re",IF(PAF!$B350=EL!$W$2,"OT",IF(PAF!$B350=EL!$X$2,"OTSeven","?")))))))))))))))))))</f>
        <v/>
      </c>
      <c r="X350" s="249" t="str">
        <f>IF(B350="","",B350&amp;IF($C$4=EL!$E$5,"Full Time","Part Time"))</f>
        <v/>
      </c>
      <c r="Y350" s="122" t="str">
        <f>IFERROR(VLOOKUP(X350,EL!$C$2:$D$36,2,"False"),"")</f>
        <v/>
      </c>
    </row>
    <row r="351" spans="1:25" ht="21.75" customHeight="1">
      <c r="A351" s="118" t="str">
        <f t="shared" si="7"/>
        <v/>
      </c>
      <c r="B351" s="206"/>
      <c r="C351" s="199"/>
      <c r="D351" s="147"/>
      <c r="E351" s="199"/>
      <c r="F351" s="199"/>
      <c r="G351" s="120"/>
      <c r="H351" s="140"/>
      <c r="I351" s="141"/>
      <c r="J351" s="121"/>
      <c r="K351" s="141"/>
      <c r="L351" s="141"/>
      <c r="M351" s="119">
        <f>IF(AND(G351="",C351="",H351=""),SUM($M$15:$M350),IF(G351*H351=0,"",G351*H351))</f>
        <v>0</v>
      </c>
      <c r="N351" s="322"/>
      <c r="O351" s="323"/>
      <c r="P351" s="324"/>
      <c r="Q351" s="230"/>
      <c r="R351" s="209" t="str">
        <f>IFERROR(IF(AND($C351="",$D351="",$G351=""),"",VLOOKUP($I351,FOAPs!A$2:B$10000,2,FALSE)&amp;" &gt;"),"F")</f>
        <v/>
      </c>
      <c r="S351" s="292" t="str">
        <f>IFERROR(IF(AND($C351="",$G351=""),"",VLOOKUP($J351,FOAPs!C$2:D$10000,2,FALSE)&amp;" &gt;"),"O")</f>
        <v/>
      </c>
      <c r="T351" s="292"/>
      <c r="U351" s="209" t="str">
        <f>IFERROR(IF(AND($C351="",$G351=""),"",VLOOKUP($K351,FOAPs!E$2:F$10000,2,FALSE)&amp;" &gt;"),"A")</f>
        <v/>
      </c>
      <c r="V351" s="209" t="str">
        <f>IFERROR(IF(AND($C351="",$D351="",$G351=""),"",VLOOKUP($L351,FOAPs!G$2:H$10000,2,FALSE)),"P")</f>
        <v/>
      </c>
      <c r="W351" s="253" t="str">
        <f>IF(PAF!$B351="","",IF(PAF!$B351=EL!$Y$2,"SPE",IF(PAF!$B351=EL!$Z$2,"SPM",IF(PAF!$B351=EL!$AA$2,"SPLH",IF(PAF!$B351=EL!$K$2,"AT",IF(PAF!$B351=EL!$L$2,"WTO",IF(PAF!$B351=EL!$A$22,"ES",IF(PAF!$B351=EL!$A$4,"FWT",IF(PAF!$B351=EL!$O$2,"hon",IF(PAF!$B351=EL!$P$2,"Inv",IF(PAF!$B351=EL!$P$2,"Inv",IF(PAF!$B351=EL!$Q$2,"MT",IF(PAF!$B351=EL!R$2,"NT",IF(PAF!$B351=EL!$S$2,"OSR",IF(PAF!$B351=EL!$A$10,"PM",IF(PAF!$B351=EL!$U$2,"PW",IF(PAF!$B351=EL!$A$12,"re",IF(PAF!$B351=EL!$W$2,"OT",IF(PAF!$B351=EL!$X$2,"OTSeven","?")))))))))))))))))))</f>
        <v/>
      </c>
      <c r="X351" s="249" t="str">
        <f>IF(B351="","",B351&amp;IF($C$4=EL!$E$5,"Full Time","Part Time"))</f>
        <v/>
      </c>
      <c r="Y351" s="122" t="str">
        <f>IFERROR(VLOOKUP(X351,EL!$C$2:$D$36,2,"False"),"")</f>
        <v/>
      </c>
    </row>
    <row r="352" spans="1:25" ht="21.75" customHeight="1">
      <c r="A352" s="118" t="str">
        <f t="shared" si="7"/>
        <v/>
      </c>
      <c r="B352" s="206"/>
      <c r="C352" s="199"/>
      <c r="D352" s="147"/>
      <c r="E352" s="199"/>
      <c r="F352" s="199"/>
      <c r="G352" s="120"/>
      <c r="H352" s="140"/>
      <c r="I352" s="141"/>
      <c r="J352" s="121"/>
      <c r="K352" s="141"/>
      <c r="L352" s="141"/>
      <c r="M352" s="119">
        <f>IF(AND(G352="",C352="",H352=""),SUM($M$15:$M351),IF(G352*H352=0,"",G352*H352))</f>
        <v>0</v>
      </c>
      <c r="N352" s="319"/>
      <c r="O352" s="320"/>
      <c r="P352" s="321"/>
      <c r="Q352" s="230"/>
      <c r="R352" s="209" t="str">
        <f>IFERROR(IF(AND($C352="",$D352="",$G352=""),"",VLOOKUP($I352,FOAPs!A$2:B$10000,2,FALSE)&amp;" &gt;"),"F")</f>
        <v/>
      </c>
      <c r="S352" s="292" t="str">
        <f>IFERROR(IF(AND($C352="",$G352=""),"",VLOOKUP($J352,FOAPs!C$2:D$10000,2,FALSE)&amp;" &gt;"),"O")</f>
        <v/>
      </c>
      <c r="T352" s="292"/>
      <c r="U352" s="209" t="str">
        <f>IFERROR(IF(AND($C352="",$G352=""),"",VLOOKUP($K352,FOAPs!E$2:F$10000,2,FALSE)&amp;" &gt;"),"A")</f>
        <v/>
      </c>
      <c r="V352" s="209" t="str">
        <f>IFERROR(IF(AND($C352="",$D352="",$G352=""),"",VLOOKUP($L352,FOAPs!G$2:H$10000,2,FALSE)),"P")</f>
        <v/>
      </c>
      <c r="W352" s="253" t="str">
        <f>IF(PAF!$B352="","",IF(PAF!$B352=EL!$Y$2,"SPE",IF(PAF!$B352=EL!$Z$2,"SPM",IF(PAF!$B352=EL!$AA$2,"SPLH",IF(PAF!$B352=EL!$K$2,"AT",IF(PAF!$B352=EL!$L$2,"WTO",IF(PAF!$B352=EL!$A$22,"ES",IF(PAF!$B352=EL!$A$4,"FWT",IF(PAF!$B352=EL!$O$2,"hon",IF(PAF!$B352=EL!$P$2,"Inv",IF(PAF!$B352=EL!$P$2,"Inv",IF(PAF!$B352=EL!$Q$2,"MT",IF(PAF!$B352=EL!R$2,"NT",IF(PAF!$B352=EL!$S$2,"OSR",IF(PAF!$B352=EL!$A$10,"PM",IF(PAF!$B352=EL!$U$2,"PW",IF(PAF!$B352=EL!$A$12,"re",IF(PAF!$B352=EL!$W$2,"OT",IF(PAF!$B352=EL!$X$2,"OTSeven","?")))))))))))))))))))</f>
        <v/>
      </c>
      <c r="X352" s="249" t="str">
        <f>IF(B352="","",B352&amp;IF($C$4=EL!$E$5,"Full Time","Part Time"))</f>
        <v/>
      </c>
      <c r="Y352" s="122" t="str">
        <f>IFERROR(VLOOKUP(X352,EL!$C$2:$D$36,2,"False"),"")</f>
        <v/>
      </c>
    </row>
    <row r="353" spans="1:25" ht="21.75" customHeight="1">
      <c r="A353" s="118" t="str">
        <f t="shared" si="7"/>
        <v/>
      </c>
      <c r="B353" s="206"/>
      <c r="C353" s="199"/>
      <c r="D353" s="147"/>
      <c r="E353" s="199"/>
      <c r="F353" s="199"/>
      <c r="G353" s="120"/>
      <c r="H353" s="140"/>
      <c r="I353" s="141"/>
      <c r="J353" s="121"/>
      <c r="K353" s="141"/>
      <c r="L353" s="141"/>
      <c r="M353" s="119">
        <f>IF(AND(G353="",C353="",H353=""),SUM($M$15:$M352),IF(G353*H353=0,"",G353*H353))</f>
        <v>0</v>
      </c>
      <c r="N353" s="322"/>
      <c r="O353" s="323"/>
      <c r="P353" s="324"/>
      <c r="Q353" s="230"/>
      <c r="R353" s="209" t="str">
        <f>IFERROR(IF(AND($C353="",$D353="",$G353=""),"",VLOOKUP($I353,FOAPs!A$2:B$10000,2,FALSE)&amp;" &gt;"),"F")</f>
        <v/>
      </c>
      <c r="S353" s="292" t="str">
        <f>IFERROR(IF(AND($C353="",$G353=""),"",VLOOKUP($J353,FOAPs!C$2:D$10000,2,FALSE)&amp;" &gt;"),"O")</f>
        <v/>
      </c>
      <c r="T353" s="292"/>
      <c r="U353" s="209" t="str">
        <f>IFERROR(IF(AND($C353="",$G353=""),"",VLOOKUP($K353,FOAPs!E$2:F$10000,2,FALSE)&amp;" &gt;"),"A")</f>
        <v/>
      </c>
      <c r="V353" s="209" t="str">
        <f>IFERROR(IF(AND($C353="",$D353="",$G353=""),"",VLOOKUP($L353,FOAPs!G$2:H$10000,2,FALSE)),"P")</f>
        <v/>
      </c>
      <c r="W353" s="253" t="str">
        <f>IF(PAF!$B353="","",IF(PAF!$B353=EL!$Y$2,"SPE",IF(PAF!$B353=EL!$Z$2,"SPM",IF(PAF!$B353=EL!$AA$2,"SPLH",IF(PAF!$B353=EL!$K$2,"AT",IF(PAF!$B353=EL!$L$2,"WTO",IF(PAF!$B353=EL!$A$22,"ES",IF(PAF!$B353=EL!$A$4,"FWT",IF(PAF!$B353=EL!$O$2,"hon",IF(PAF!$B353=EL!$P$2,"Inv",IF(PAF!$B353=EL!$P$2,"Inv",IF(PAF!$B353=EL!$Q$2,"MT",IF(PAF!$B353=EL!R$2,"NT",IF(PAF!$B353=EL!$S$2,"OSR",IF(PAF!$B353=EL!$A$10,"PM",IF(PAF!$B353=EL!$U$2,"PW",IF(PAF!$B353=EL!$A$12,"re",IF(PAF!$B353=EL!$W$2,"OT",IF(PAF!$B353=EL!$X$2,"OTSeven","?")))))))))))))))))))</f>
        <v/>
      </c>
      <c r="X353" s="249" t="str">
        <f>IF(B353="","",B353&amp;IF($C$4=EL!$E$5,"Full Time","Part Time"))</f>
        <v/>
      </c>
      <c r="Y353" s="122" t="str">
        <f>IFERROR(VLOOKUP(X353,EL!$C$2:$D$36,2,"False"),"")</f>
        <v/>
      </c>
    </row>
    <row r="354" spans="1:25" ht="21.75" customHeight="1">
      <c r="A354" s="118" t="str">
        <f t="shared" si="7"/>
        <v/>
      </c>
      <c r="B354" s="206"/>
      <c r="C354" s="199"/>
      <c r="D354" s="147"/>
      <c r="E354" s="199"/>
      <c r="F354" s="199"/>
      <c r="G354" s="120"/>
      <c r="H354" s="140"/>
      <c r="I354" s="141"/>
      <c r="J354" s="121"/>
      <c r="K354" s="141"/>
      <c r="L354" s="141"/>
      <c r="M354" s="119">
        <f>IF(AND(G354="",C354="",H354=""),SUM($M$15:$M353),IF(G354*H354=0,"",G354*H354))</f>
        <v>0</v>
      </c>
      <c r="N354" s="319"/>
      <c r="O354" s="320"/>
      <c r="P354" s="321"/>
      <c r="Q354" s="230"/>
      <c r="R354" s="209" t="str">
        <f>IFERROR(IF(AND($C354="",$D354="",$G354=""),"",VLOOKUP($I354,FOAPs!A$2:B$10000,2,FALSE)&amp;" &gt;"),"F")</f>
        <v/>
      </c>
      <c r="S354" s="292" t="str">
        <f>IFERROR(IF(AND($C354="",$G354=""),"",VLOOKUP($J354,FOAPs!C$2:D$10000,2,FALSE)&amp;" &gt;"),"O")</f>
        <v/>
      </c>
      <c r="T354" s="292"/>
      <c r="U354" s="209" t="str">
        <f>IFERROR(IF(AND($C354="",$G354=""),"",VLOOKUP($K354,FOAPs!E$2:F$10000,2,FALSE)&amp;" &gt;"),"A")</f>
        <v/>
      </c>
      <c r="V354" s="209" t="str">
        <f>IFERROR(IF(AND($C354="",$D354="",$G354=""),"",VLOOKUP($L354,FOAPs!G$2:H$10000,2,FALSE)),"P")</f>
        <v/>
      </c>
      <c r="W354" s="253" t="str">
        <f>IF(PAF!$B354="","",IF(PAF!$B354=EL!$Y$2,"SPE",IF(PAF!$B354=EL!$Z$2,"SPM",IF(PAF!$B354=EL!$AA$2,"SPLH",IF(PAF!$B354=EL!$K$2,"AT",IF(PAF!$B354=EL!$L$2,"WTO",IF(PAF!$B354=EL!$A$22,"ES",IF(PAF!$B354=EL!$A$4,"FWT",IF(PAF!$B354=EL!$O$2,"hon",IF(PAF!$B354=EL!$P$2,"Inv",IF(PAF!$B354=EL!$P$2,"Inv",IF(PAF!$B354=EL!$Q$2,"MT",IF(PAF!$B354=EL!R$2,"NT",IF(PAF!$B354=EL!$S$2,"OSR",IF(PAF!$B354=EL!$A$10,"PM",IF(PAF!$B354=EL!$U$2,"PW",IF(PAF!$B354=EL!$A$12,"re",IF(PAF!$B354=EL!$W$2,"OT",IF(PAF!$B354=EL!$X$2,"OTSeven","?")))))))))))))))))))</f>
        <v/>
      </c>
      <c r="X354" s="249" t="str">
        <f>IF(B354="","",B354&amp;IF($C$4=EL!$E$5,"Full Time","Part Time"))</f>
        <v/>
      </c>
      <c r="Y354" s="122" t="str">
        <f>IFERROR(VLOOKUP(X354,EL!$C$2:$D$36,2,"False"),"")</f>
        <v/>
      </c>
    </row>
    <row r="355" spans="1:25" ht="21.75" customHeight="1">
      <c r="A355" s="118" t="str">
        <f t="shared" si="7"/>
        <v/>
      </c>
      <c r="B355" s="206"/>
      <c r="C355" s="199"/>
      <c r="D355" s="147"/>
      <c r="E355" s="199"/>
      <c r="F355" s="199"/>
      <c r="G355" s="120"/>
      <c r="H355" s="140"/>
      <c r="I355" s="141"/>
      <c r="J355" s="121"/>
      <c r="K355" s="141"/>
      <c r="L355" s="141"/>
      <c r="M355" s="119">
        <f>IF(AND(G355="",C355="",H355=""),SUM($M$15:$M354),IF(G355*H355=0,"",G355*H355))</f>
        <v>0</v>
      </c>
      <c r="N355" s="322"/>
      <c r="O355" s="323"/>
      <c r="P355" s="324"/>
      <c r="Q355" s="230"/>
      <c r="R355" s="209" t="str">
        <f>IFERROR(IF(AND($C355="",$D355="",$G355=""),"",VLOOKUP($I355,FOAPs!A$2:B$10000,2,FALSE)&amp;" &gt;"),"F")</f>
        <v/>
      </c>
      <c r="S355" s="292" t="str">
        <f>IFERROR(IF(AND($C355="",$G355=""),"",VLOOKUP($J355,FOAPs!C$2:D$10000,2,FALSE)&amp;" &gt;"),"O")</f>
        <v/>
      </c>
      <c r="T355" s="292"/>
      <c r="U355" s="209" t="str">
        <f>IFERROR(IF(AND($C355="",$G355=""),"",VLOOKUP($K355,FOAPs!E$2:F$10000,2,FALSE)&amp;" &gt;"),"A")</f>
        <v/>
      </c>
      <c r="V355" s="209" t="str">
        <f>IFERROR(IF(AND($C355="",$D355="",$G355=""),"",VLOOKUP($L355,FOAPs!G$2:H$10000,2,FALSE)),"P")</f>
        <v/>
      </c>
      <c r="W355" s="253" t="str">
        <f>IF(PAF!$B355="","",IF(PAF!$B355=EL!$Y$2,"SPE",IF(PAF!$B355=EL!$Z$2,"SPM",IF(PAF!$B355=EL!$AA$2,"SPLH",IF(PAF!$B355=EL!$K$2,"AT",IF(PAF!$B355=EL!$L$2,"WTO",IF(PAF!$B355=EL!$A$22,"ES",IF(PAF!$B355=EL!$A$4,"FWT",IF(PAF!$B355=EL!$O$2,"hon",IF(PAF!$B355=EL!$P$2,"Inv",IF(PAF!$B355=EL!$P$2,"Inv",IF(PAF!$B355=EL!$Q$2,"MT",IF(PAF!$B355=EL!R$2,"NT",IF(PAF!$B355=EL!$S$2,"OSR",IF(PAF!$B355=EL!$A$10,"PM",IF(PAF!$B355=EL!$U$2,"PW",IF(PAF!$B355=EL!$A$12,"re",IF(PAF!$B355=EL!$W$2,"OT",IF(PAF!$B355=EL!$X$2,"OTSeven","?")))))))))))))))))))</f>
        <v/>
      </c>
      <c r="X355" s="249" t="str">
        <f>IF(B355="","",B355&amp;IF($C$4=EL!$E$5,"Full Time","Part Time"))</f>
        <v/>
      </c>
      <c r="Y355" s="122" t="str">
        <f>IFERROR(VLOOKUP(X355,EL!$C$2:$D$36,2,"False"),"")</f>
        <v/>
      </c>
    </row>
    <row r="356" spans="1:25" ht="21.75" customHeight="1">
      <c r="A356" s="118" t="str">
        <f t="shared" si="7"/>
        <v/>
      </c>
      <c r="B356" s="206"/>
      <c r="C356" s="199"/>
      <c r="D356" s="147"/>
      <c r="E356" s="199"/>
      <c r="F356" s="199"/>
      <c r="G356" s="120"/>
      <c r="H356" s="140"/>
      <c r="I356" s="141"/>
      <c r="J356" s="121"/>
      <c r="K356" s="141"/>
      <c r="L356" s="141"/>
      <c r="M356" s="119">
        <f>IF(AND(G356="",C356="",H356=""),SUM($M$15:$M355),IF(G356*H356=0,"",G356*H356))</f>
        <v>0</v>
      </c>
      <c r="N356" s="319"/>
      <c r="O356" s="320"/>
      <c r="P356" s="321"/>
      <c r="Q356" s="230"/>
      <c r="R356" s="209" t="str">
        <f>IFERROR(IF(AND($C356="",$D356="",$G356=""),"",VLOOKUP($I356,FOAPs!A$2:B$10000,2,FALSE)&amp;" &gt;"),"F")</f>
        <v/>
      </c>
      <c r="S356" s="292" t="str">
        <f>IFERROR(IF(AND($C356="",$G356=""),"",VLOOKUP($J356,FOAPs!C$2:D$10000,2,FALSE)&amp;" &gt;"),"O")</f>
        <v/>
      </c>
      <c r="T356" s="292"/>
      <c r="U356" s="209" t="str">
        <f>IFERROR(IF(AND($C356="",$G356=""),"",VLOOKUP($K356,FOAPs!E$2:F$10000,2,FALSE)&amp;" &gt;"),"A")</f>
        <v/>
      </c>
      <c r="V356" s="209" t="str">
        <f>IFERROR(IF(AND($C356="",$D356="",$G356=""),"",VLOOKUP($L356,FOAPs!G$2:H$10000,2,FALSE)),"P")</f>
        <v/>
      </c>
      <c r="W356" s="253" t="str">
        <f>IF(PAF!$B356="","",IF(PAF!$B356=EL!$Y$2,"SPE",IF(PAF!$B356=EL!$Z$2,"SPM",IF(PAF!$B356=EL!$AA$2,"SPLH",IF(PAF!$B356=EL!$K$2,"AT",IF(PAF!$B356=EL!$L$2,"WTO",IF(PAF!$B356=EL!$A$22,"ES",IF(PAF!$B356=EL!$A$4,"FWT",IF(PAF!$B356=EL!$O$2,"hon",IF(PAF!$B356=EL!$P$2,"Inv",IF(PAF!$B356=EL!$P$2,"Inv",IF(PAF!$B356=EL!$Q$2,"MT",IF(PAF!$B356=EL!R$2,"NT",IF(PAF!$B356=EL!$S$2,"OSR",IF(PAF!$B356=EL!$A$10,"PM",IF(PAF!$B356=EL!$U$2,"PW",IF(PAF!$B356=EL!$A$12,"re",IF(PAF!$B356=EL!$W$2,"OT",IF(PAF!$B356=EL!$X$2,"OTSeven","?")))))))))))))))))))</f>
        <v/>
      </c>
      <c r="X356" s="249" t="str">
        <f>IF(B356="","",B356&amp;IF($C$4=EL!$E$5,"Full Time","Part Time"))</f>
        <v/>
      </c>
      <c r="Y356" s="122" t="str">
        <f>IFERROR(VLOOKUP(X356,EL!$C$2:$D$36,2,"False"),"")</f>
        <v/>
      </c>
    </row>
    <row r="357" spans="1:25" ht="21.75" customHeight="1">
      <c r="A357" s="118" t="str">
        <f t="shared" si="7"/>
        <v/>
      </c>
      <c r="B357" s="206"/>
      <c r="C357" s="199"/>
      <c r="D357" s="147"/>
      <c r="E357" s="199"/>
      <c r="F357" s="199"/>
      <c r="G357" s="120"/>
      <c r="H357" s="140"/>
      <c r="I357" s="141"/>
      <c r="J357" s="121"/>
      <c r="K357" s="141"/>
      <c r="L357" s="141"/>
      <c r="M357" s="119">
        <f>IF(AND(G357="",C357="",H357=""),SUM($M$15:$M356),IF(G357*H357=0,"",G357*H357))</f>
        <v>0</v>
      </c>
      <c r="N357" s="322"/>
      <c r="O357" s="323"/>
      <c r="P357" s="324"/>
      <c r="Q357" s="230"/>
      <c r="R357" s="209" t="str">
        <f>IFERROR(IF(AND($C357="",$D357="",$G357=""),"",VLOOKUP($I357,FOAPs!A$2:B$10000,2,FALSE)&amp;" &gt;"),"F")</f>
        <v/>
      </c>
      <c r="S357" s="292" t="str">
        <f>IFERROR(IF(AND($C357="",$G357=""),"",VLOOKUP($J357,FOAPs!C$2:D$10000,2,FALSE)&amp;" &gt;"),"O")</f>
        <v/>
      </c>
      <c r="T357" s="292"/>
      <c r="U357" s="209" t="str">
        <f>IFERROR(IF(AND($C357="",$G357=""),"",VLOOKUP($K357,FOAPs!E$2:F$10000,2,FALSE)&amp;" &gt;"),"A")</f>
        <v/>
      </c>
      <c r="V357" s="209" t="str">
        <f>IFERROR(IF(AND($C357="",$D357="",$G357=""),"",VLOOKUP($L357,FOAPs!G$2:H$10000,2,FALSE)),"P")</f>
        <v/>
      </c>
      <c r="W357" s="253" t="str">
        <f>IF(PAF!$B357="","",IF(PAF!$B357=EL!$Y$2,"SPE",IF(PAF!$B357=EL!$Z$2,"SPM",IF(PAF!$B357=EL!$AA$2,"SPLH",IF(PAF!$B357=EL!$K$2,"AT",IF(PAF!$B357=EL!$L$2,"WTO",IF(PAF!$B357=EL!$A$22,"ES",IF(PAF!$B357=EL!$A$4,"FWT",IF(PAF!$B357=EL!$O$2,"hon",IF(PAF!$B357=EL!$P$2,"Inv",IF(PAF!$B357=EL!$P$2,"Inv",IF(PAF!$B357=EL!$Q$2,"MT",IF(PAF!$B357=EL!R$2,"NT",IF(PAF!$B357=EL!$S$2,"OSR",IF(PAF!$B357=EL!$A$10,"PM",IF(PAF!$B357=EL!$U$2,"PW",IF(PAF!$B357=EL!$A$12,"re",IF(PAF!$B357=EL!$W$2,"OT",IF(PAF!$B357=EL!$X$2,"OTSeven","?")))))))))))))))))))</f>
        <v/>
      </c>
      <c r="X357" s="249" t="str">
        <f>IF(B357="","",B357&amp;IF($C$4=EL!$E$5,"Full Time","Part Time"))</f>
        <v/>
      </c>
      <c r="Y357" s="122" t="str">
        <f>IFERROR(VLOOKUP(X357,EL!$C$2:$D$36,2,"False"),"")</f>
        <v/>
      </c>
    </row>
    <row r="358" spans="1:25" ht="21.75" customHeight="1">
      <c r="A358" s="118" t="str">
        <f t="shared" si="7"/>
        <v/>
      </c>
      <c r="B358" s="206"/>
      <c r="C358" s="199"/>
      <c r="D358" s="147"/>
      <c r="E358" s="199"/>
      <c r="F358" s="199"/>
      <c r="G358" s="120"/>
      <c r="H358" s="140"/>
      <c r="I358" s="141"/>
      <c r="J358" s="121"/>
      <c r="K358" s="141"/>
      <c r="L358" s="141"/>
      <c r="M358" s="119">
        <f>IF(AND(G358="",C358="",H358=""),SUM($M$15:$M357),IF(G358*H358=0,"",G358*H358))</f>
        <v>0</v>
      </c>
      <c r="N358" s="319"/>
      <c r="O358" s="320"/>
      <c r="P358" s="321"/>
      <c r="Q358" s="230"/>
      <c r="R358" s="209" t="str">
        <f>IFERROR(IF(AND($C358="",$D358="",$G358=""),"",VLOOKUP($I358,FOAPs!A$2:B$10000,2,FALSE)&amp;" &gt;"),"F")</f>
        <v/>
      </c>
      <c r="S358" s="292" t="str">
        <f>IFERROR(IF(AND($C358="",$G358=""),"",VLOOKUP($J358,FOAPs!C$2:D$10000,2,FALSE)&amp;" &gt;"),"O")</f>
        <v/>
      </c>
      <c r="T358" s="292"/>
      <c r="U358" s="209" t="str">
        <f>IFERROR(IF(AND($C358="",$G358=""),"",VLOOKUP($K358,FOAPs!E$2:F$10000,2,FALSE)&amp;" &gt;"),"A")</f>
        <v/>
      </c>
      <c r="V358" s="209" t="str">
        <f>IFERROR(IF(AND($C358="",$D358="",$G358=""),"",VLOOKUP($L358,FOAPs!G$2:H$10000,2,FALSE)),"P")</f>
        <v/>
      </c>
      <c r="W358" s="253" t="str">
        <f>IF(PAF!$B358="","",IF(PAF!$B358=EL!$Y$2,"SPE",IF(PAF!$B358=EL!$Z$2,"SPM",IF(PAF!$B358=EL!$AA$2,"SPLH",IF(PAF!$B358=EL!$K$2,"AT",IF(PAF!$B358=EL!$L$2,"WTO",IF(PAF!$B358=EL!$A$22,"ES",IF(PAF!$B358=EL!$A$4,"FWT",IF(PAF!$B358=EL!$O$2,"hon",IF(PAF!$B358=EL!$P$2,"Inv",IF(PAF!$B358=EL!$P$2,"Inv",IF(PAF!$B358=EL!$Q$2,"MT",IF(PAF!$B358=EL!R$2,"NT",IF(PAF!$B358=EL!$S$2,"OSR",IF(PAF!$B358=EL!$A$10,"PM",IF(PAF!$B358=EL!$U$2,"PW",IF(PAF!$B358=EL!$A$12,"re",IF(PAF!$B358=EL!$W$2,"OT",IF(PAF!$B358=EL!$X$2,"OTSeven","?")))))))))))))))))))</f>
        <v/>
      </c>
      <c r="X358" s="249" t="str">
        <f>IF(B358="","",B358&amp;IF($C$4=EL!$E$5,"Full Time","Part Time"))</f>
        <v/>
      </c>
      <c r="Y358" s="122" t="str">
        <f>IFERROR(VLOOKUP(X358,EL!$C$2:$D$36,2,"False"),"")</f>
        <v/>
      </c>
    </row>
    <row r="359" spans="1:25" ht="21.75" customHeight="1">
      <c r="A359" s="118" t="str">
        <f t="shared" si="7"/>
        <v/>
      </c>
      <c r="B359" s="206"/>
      <c r="C359" s="199"/>
      <c r="D359" s="147"/>
      <c r="E359" s="199"/>
      <c r="F359" s="199"/>
      <c r="G359" s="120"/>
      <c r="H359" s="140"/>
      <c r="I359" s="141"/>
      <c r="J359" s="121"/>
      <c r="K359" s="141"/>
      <c r="L359" s="141"/>
      <c r="M359" s="119">
        <f>IF(AND(G359="",C359="",H359=""),SUM($M$15:$M358),IF(G359*H359=0,"",G359*H359))</f>
        <v>0</v>
      </c>
      <c r="N359" s="322"/>
      <c r="O359" s="323"/>
      <c r="P359" s="324"/>
      <c r="Q359" s="230"/>
      <c r="R359" s="209" t="str">
        <f>IFERROR(IF(AND($C359="",$D359="",$G359=""),"",VLOOKUP($I359,FOAPs!A$2:B$10000,2,FALSE)&amp;" &gt;"),"F")</f>
        <v/>
      </c>
      <c r="S359" s="292" t="str">
        <f>IFERROR(IF(AND($C359="",$G359=""),"",VLOOKUP($J359,FOAPs!C$2:D$10000,2,FALSE)&amp;" &gt;"),"O")</f>
        <v/>
      </c>
      <c r="T359" s="292"/>
      <c r="U359" s="209" t="str">
        <f>IFERROR(IF(AND($C359="",$G359=""),"",VLOOKUP($K359,FOAPs!E$2:F$10000,2,FALSE)&amp;" &gt;"),"A")</f>
        <v/>
      </c>
      <c r="V359" s="209" t="str">
        <f>IFERROR(IF(AND($C359="",$D359="",$G359=""),"",VLOOKUP($L359,FOAPs!G$2:H$10000,2,FALSE)),"P")</f>
        <v/>
      </c>
      <c r="W359" s="253" t="str">
        <f>IF(PAF!$B359="","",IF(PAF!$B359=EL!$Y$2,"SPE",IF(PAF!$B359=EL!$Z$2,"SPM",IF(PAF!$B359=EL!$AA$2,"SPLH",IF(PAF!$B359=EL!$K$2,"AT",IF(PAF!$B359=EL!$L$2,"WTO",IF(PAF!$B359=EL!$A$22,"ES",IF(PAF!$B359=EL!$A$4,"FWT",IF(PAF!$B359=EL!$O$2,"hon",IF(PAF!$B359=EL!$P$2,"Inv",IF(PAF!$B359=EL!$P$2,"Inv",IF(PAF!$B359=EL!$Q$2,"MT",IF(PAF!$B359=EL!R$2,"NT",IF(PAF!$B359=EL!$S$2,"OSR",IF(PAF!$B359=EL!$A$10,"PM",IF(PAF!$B359=EL!$U$2,"PW",IF(PAF!$B359=EL!$A$12,"re",IF(PAF!$B359=EL!$W$2,"OT",IF(PAF!$B359=EL!$X$2,"OTSeven","?")))))))))))))))))))</f>
        <v/>
      </c>
      <c r="X359" s="249" t="str">
        <f>IF(B359="","",B359&amp;IF($C$4=EL!$E$5,"Full Time","Part Time"))</f>
        <v/>
      </c>
      <c r="Y359" s="122" t="str">
        <f>IFERROR(VLOOKUP(X359,EL!$C$2:$D$36,2,"False"),"")</f>
        <v/>
      </c>
    </row>
    <row r="360" spans="1:25" ht="21.75" customHeight="1">
      <c r="A360" s="118" t="str">
        <f t="shared" si="7"/>
        <v/>
      </c>
      <c r="B360" s="206"/>
      <c r="C360" s="199"/>
      <c r="D360" s="147"/>
      <c r="E360" s="199"/>
      <c r="F360" s="199"/>
      <c r="G360" s="120"/>
      <c r="H360" s="140"/>
      <c r="I360" s="141"/>
      <c r="J360" s="121"/>
      <c r="K360" s="141"/>
      <c r="L360" s="141"/>
      <c r="M360" s="119">
        <f>IF(AND(G360="",C360="",H360=""),SUM($M$15:$M359),IF(G360*H360=0,"",G360*H360))</f>
        <v>0</v>
      </c>
      <c r="N360" s="319"/>
      <c r="O360" s="320"/>
      <c r="P360" s="321"/>
      <c r="Q360" s="230"/>
      <c r="R360" s="209" t="str">
        <f>IFERROR(IF(AND($C360="",$D360="",$G360=""),"",VLOOKUP($I360,FOAPs!A$2:B$10000,2,FALSE)&amp;" &gt;"),"F")</f>
        <v/>
      </c>
      <c r="S360" s="292" t="str">
        <f>IFERROR(IF(AND($C360="",$G360=""),"",VLOOKUP($J360,FOAPs!C$2:D$10000,2,FALSE)&amp;" &gt;"),"O")</f>
        <v/>
      </c>
      <c r="T360" s="292"/>
      <c r="U360" s="209" t="str">
        <f>IFERROR(IF(AND($C360="",$G360=""),"",VLOOKUP($K360,FOAPs!E$2:F$10000,2,FALSE)&amp;" &gt;"),"A")</f>
        <v/>
      </c>
      <c r="V360" s="209" t="str">
        <f>IFERROR(IF(AND($C360="",$D360="",$G360=""),"",VLOOKUP($L360,FOAPs!G$2:H$10000,2,FALSE)),"P")</f>
        <v/>
      </c>
      <c r="W360" s="253" t="str">
        <f>IF(PAF!$B360="","",IF(PAF!$B360=EL!$Y$2,"SPE",IF(PAF!$B360=EL!$Z$2,"SPM",IF(PAF!$B360=EL!$AA$2,"SPLH",IF(PAF!$B360=EL!$K$2,"AT",IF(PAF!$B360=EL!$L$2,"WTO",IF(PAF!$B360=EL!$A$22,"ES",IF(PAF!$B360=EL!$A$4,"FWT",IF(PAF!$B360=EL!$O$2,"hon",IF(PAF!$B360=EL!$P$2,"Inv",IF(PAF!$B360=EL!$P$2,"Inv",IF(PAF!$B360=EL!$Q$2,"MT",IF(PAF!$B360=EL!R$2,"NT",IF(PAF!$B360=EL!$S$2,"OSR",IF(PAF!$B360=EL!$A$10,"PM",IF(PAF!$B360=EL!$U$2,"PW",IF(PAF!$B360=EL!$A$12,"re",IF(PAF!$B360=EL!$W$2,"OT",IF(PAF!$B360=EL!$X$2,"OTSeven","?")))))))))))))))))))</f>
        <v/>
      </c>
      <c r="X360" s="249" t="str">
        <f>IF(B360="","",B360&amp;IF($C$4=EL!$E$5,"Full Time","Part Time"))</f>
        <v/>
      </c>
      <c r="Y360" s="122" t="str">
        <f>IFERROR(VLOOKUP(X360,EL!$C$2:$D$36,2,"False"),"")</f>
        <v/>
      </c>
    </row>
    <row r="361" spans="1:25" ht="21.75" customHeight="1">
      <c r="A361" s="118" t="str">
        <f t="shared" si="7"/>
        <v/>
      </c>
      <c r="B361" s="206"/>
      <c r="C361" s="199"/>
      <c r="D361" s="147"/>
      <c r="E361" s="199"/>
      <c r="F361" s="199"/>
      <c r="G361" s="120"/>
      <c r="H361" s="140"/>
      <c r="I361" s="141"/>
      <c r="J361" s="121"/>
      <c r="K361" s="141"/>
      <c r="L361" s="141"/>
      <c r="M361" s="119">
        <f>IF(AND(G361="",C361="",H361=""),SUM($M$15:$M360),IF(G361*H361=0,"",G361*H361))</f>
        <v>0</v>
      </c>
      <c r="N361" s="322"/>
      <c r="O361" s="323"/>
      <c r="P361" s="324"/>
      <c r="Q361" s="230"/>
      <c r="R361" s="209" t="str">
        <f>IFERROR(IF(AND($C361="",$D361="",$G361=""),"",VLOOKUP($I361,FOAPs!A$2:B$10000,2,FALSE)&amp;" &gt;"),"F")</f>
        <v/>
      </c>
      <c r="S361" s="292" t="str">
        <f>IFERROR(IF(AND($C361="",$G361=""),"",VLOOKUP($J361,FOAPs!C$2:D$10000,2,FALSE)&amp;" &gt;"),"O")</f>
        <v/>
      </c>
      <c r="T361" s="292"/>
      <c r="U361" s="209" t="str">
        <f>IFERROR(IF(AND($C361="",$G361=""),"",VLOOKUP($K361,FOAPs!E$2:F$10000,2,FALSE)&amp;" &gt;"),"A")</f>
        <v/>
      </c>
      <c r="V361" s="209" t="str">
        <f>IFERROR(IF(AND($C361="",$D361="",$G361=""),"",VLOOKUP($L361,FOAPs!G$2:H$10000,2,FALSE)),"P")</f>
        <v/>
      </c>
      <c r="W361" s="253" t="str">
        <f>IF(PAF!$B361="","",IF(PAF!$B361=EL!$Y$2,"SPE",IF(PAF!$B361=EL!$Z$2,"SPM",IF(PAF!$B361=EL!$AA$2,"SPLH",IF(PAF!$B361=EL!$K$2,"AT",IF(PAF!$B361=EL!$L$2,"WTO",IF(PAF!$B361=EL!$A$22,"ES",IF(PAF!$B361=EL!$A$4,"FWT",IF(PAF!$B361=EL!$O$2,"hon",IF(PAF!$B361=EL!$P$2,"Inv",IF(PAF!$B361=EL!$P$2,"Inv",IF(PAF!$B361=EL!$Q$2,"MT",IF(PAF!$B361=EL!R$2,"NT",IF(PAF!$B361=EL!$S$2,"OSR",IF(PAF!$B361=EL!$A$10,"PM",IF(PAF!$B361=EL!$U$2,"PW",IF(PAF!$B361=EL!$A$12,"re",IF(PAF!$B361=EL!$W$2,"OT",IF(PAF!$B361=EL!$X$2,"OTSeven","?")))))))))))))))))))</f>
        <v/>
      </c>
      <c r="X361" s="249" t="str">
        <f>IF(B361="","",B361&amp;IF($C$4=EL!$E$5,"Full Time","Part Time"))</f>
        <v/>
      </c>
      <c r="Y361" s="122" t="str">
        <f>IFERROR(VLOOKUP(X361,EL!$C$2:$D$36,2,"False"),"")</f>
        <v/>
      </c>
    </row>
    <row r="362" spans="1:25" ht="21.75" customHeight="1">
      <c r="A362" s="118" t="str">
        <f t="shared" si="7"/>
        <v/>
      </c>
      <c r="B362" s="206"/>
      <c r="C362" s="199"/>
      <c r="D362" s="147"/>
      <c r="E362" s="199"/>
      <c r="F362" s="199"/>
      <c r="G362" s="120"/>
      <c r="H362" s="140"/>
      <c r="I362" s="141"/>
      <c r="J362" s="121"/>
      <c r="K362" s="141"/>
      <c r="L362" s="141"/>
      <c r="M362" s="119">
        <f>IF(AND(G362="",C362="",H362=""),SUM($M$15:$M361),IF(G362*H362=0,"",G362*H362))</f>
        <v>0</v>
      </c>
      <c r="N362" s="319"/>
      <c r="O362" s="320"/>
      <c r="P362" s="321"/>
      <c r="Q362" s="230"/>
      <c r="R362" s="209" t="str">
        <f>IFERROR(IF(AND($C362="",$D362="",$G362=""),"",VLOOKUP($I362,FOAPs!A$2:B$10000,2,FALSE)&amp;" &gt;"),"F")</f>
        <v/>
      </c>
      <c r="S362" s="292" t="str">
        <f>IFERROR(IF(AND($C362="",$G362=""),"",VLOOKUP($J362,FOAPs!C$2:D$10000,2,FALSE)&amp;" &gt;"),"O")</f>
        <v/>
      </c>
      <c r="T362" s="292"/>
      <c r="U362" s="209" t="str">
        <f>IFERROR(IF(AND($C362="",$G362=""),"",VLOOKUP($K362,FOAPs!E$2:F$10000,2,FALSE)&amp;" &gt;"),"A")</f>
        <v/>
      </c>
      <c r="V362" s="209" t="str">
        <f>IFERROR(IF(AND($C362="",$D362="",$G362=""),"",VLOOKUP($L362,FOAPs!G$2:H$10000,2,FALSE)),"P")</f>
        <v/>
      </c>
      <c r="W362" s="253" t="str">
        <f>IF(PAF!$B362="","",IF(PAF!$B362=EL!$Y$2,"SPE",IF(PAF!$B362=EL!$Z$2,"SPM",IF(PAF!$B362=EL!$AA$2,"SPLH",IF(PAF!$B362=EL!$K$2,"AT",IF(PAF!$B362=EL!$L$2,"WTO",IF(PAF!$B362=EL!$A$22,"ES",IF(PAF!$B362=EL!$A$4,"FWT",IF(PAF!$B362=EL!$O$2,"hon",IF(PAF!$B362=EL!$P$2,"Inv",IF(PAF!$B362=EL!$P$2,"Inv",IF(PAF!$B362=EL!$Q$2,"MT",IF(PAF!$B362=EL!R$2,"NT",IF(PAF!$B362=EL!$S$2,"OSR",IF(PAF!$B362=EL!$A$10,"PM",IF(PAF!$B362=EL!$U$2,"PW",IF(PAF!$B362=EL!$A$12,"re",IF(PAF!$B362=EL!$W$2,"OT",IF(PAF!$B362=EL!$X$2,"OTSeven","?")))))))))))))))))))</f>
        <v/>
      </c>
      <c r="X362" s="249" t="str">
        <f>IF(B362="","",B362&amp;IF($C$4=EL!$E$5,"Full Time","Part Time"))</f>
        <v/>
      </c>
      <c r="Y362" s="122" t="str">
        <f>IFERROR(VLOOKUP(X362,EL!$C$2:$D$36,2,"False"),"")</f>
        <v/>
      </c>
    </row>
    <row r="363" spans="1:25" ht="21.75" customHeight="1">
      <c r="A363" s="118" t="str">
        <f t="shared" si="7"/>
        <v/>
      </c>
      <c r="B363" s="206"/>
      <c r="C363" s="199"/>
      <c r="D363" s="147"/>
      <c r="E363" s="199"/>
      <c r="F363" s="199"/>
      <c r="G363" s="120"/>
      <c r="H363" s="140"/>
      <c r="I363" s="141"/>
      <c r="J363" s="121"/>
      <c r="K363" s="141"/>
      <c r="L363" s="141"/>
      <c r="M363" s="119">
        <f>IF(AND(G363="",C363="",H363=""),SUM($M$15:$M362),IF(G363*H363=0,"",G363*H363))</f>
        <v>0</v>
      </c>
      <c r="N363" s="322"/>
      <c r="O363" s="323"/>
      <c r="P363" s="324"/>
      <c r="Q363" s="230"/>
      <c r="R363" s="209" t="str">
        <f>IFERROR(IF(AND($C363="",$D363="",$G363=""),"",VLOOKUP($I363,FOAPs!A$2:B$10000,2,FALSE)&amp;" &gt;"),"F")</f>
        <v/>
      </c>
      <c r="S363" s="292" t="str">
        <f>IFERROR(IF(AND($C363="",$G363=""),"",VLOOKUP($J363,FOAPs!C$2:D$10000,2,FALSE)&amp;" &gt;"),"O")</f>
        <v/>
      </c>
      <c r="T363" s="292"/>
      <c r="U363" s="209" t="str">
        <f>IFERROR(IF(AND($C363="",$G363=""),"",VLOOKUP($K363,FOAPs!E$2:F$10000,2,FALSE)&amp;" &gt;"),"A")</f>
        <v/>
      </c>
      <c r="V363" s="209" t="str">
        <f>IFERROR(IF(AND($C363="",$D363="",$G363=""),"",VLOOKUP($L363,FOAPs!G$2:H$10000,2,FALSE)),"P")</f>
        <v/>
      </c>
      <c r="W363" s="253" t="str">
        <f>IF(PAF!$B363="","",IF(PAF!$B363=EL!$Y$2,"SPE",IF(PAF!$B363=EL!$Z$2,"SPM",IF(PAF!$B363=EL!$AA$2,"SPLH",IF(PAF!$B363=EL!$K$2,"AT",IF(PAF!$B363=EL!$L$2,"WTO",IF(PAF!$B363=EL!$A$22,"ES",IF(PAF!$B363=EL!$A$4,"FWT",IF(PAF!$B363=EL!$O$2,"hon",IF(PAF!$B363=EL!$P$2,"Inv",IF(PAF!$B363=EL!$P$2,"Inv",IF(PAF!$B363=EL!$Q$2,"MT",IF(PAF!$B363=EL!R$2,"NT",IF(PAF!$B363=EL!$S$2,"OSR",IF(PAF!$B363=EL!$A$10,"PM",IF(PAF!$B363=EL!$U$2,"PW",IF(PAF!$B363=EL!$A$12,"re",IF(PAF!$B363=EL!$W$2,"OT",IF(PAF!$B363=EL!$X$2,"OTSeven","?")))))))))))))))))))</f>
        <v/>
      </c>
      <c r="X363" s="249" t="str">
        <f>IF(B363="","",B363&amp;IF($C$4=EL!$E$5,"Full Time","Part Time"))</f>
        <v/>
      </c>
      <c r="Y363" s="122" t="str">
        <f>IFERROR(VLOOKUP(X363,EL!$C$2:$D$36,2,"False"),"")</f>
        <v/>
      </c>
    </row>
    <row r="364" spans="1:25" ht="21.75" customHeight="1">
      <c r="A364" s="118" t="str">
        <f t="shared" si="7"/>
        <v/>
      </c>
      <c r="B364" s="206"/>
      <c r="C364" s="199"/>
      <c r="D364" s="147"/>
      <c r="E364" s="199"/>
      <c r="F364" s="199"/>
      <c r="G364" s="120"/>
      <c r="H364" s="140"/>
      <c r="I364" s="141"/>
      <c r="J364" s="121"/>
      <c r="K364" s="141"/>
      <c r="L364" s="141"/>
      <c r="M364" s="119">
        <f>IF(AND(G364="",C364="",H364=""),SUM($M$15:$M363),IF(G364*H364=0,"",G364*H364))</f>
        <v>0</v>
      </c>
      <c r="N364" s="319"/>
      <c r="O364" s="320"/>
      <c r="P364" s="321"/>
      <c r="Q364" s="230"/>
      <c r="R364" s="209" t="str">
        <f>IFERROR(IF(AND($C364="",$D364="",$G364=""),"",VLOOKUP($I364,FOAPs!A$2:B$10000,2,FALSE)&amp;" &gt;"),"F")</f>
        <v/>
      </c>
      <c r="S364" s="292" t="str">
        <f>IFERROR(IF(AND($C364="",$G364=""),"",VLOOKUP($J364,FOAPs!C$2:D$10000,2,FALSE)&amp;" &gt;"),"O")</f>
        <v/>
      </c>
      <c r="T364" s="292"/>
      <c r="U364" s="209" t="str">
        <f>IFERROR(IF(AND($C364="",$G364=""),"",VLOOKUP($K364,FOAPs!E$2:F$10000,2,FALSE)&amp;" &gt;"),"A")</f>
        <v/>
      </c>
      <c r="V364" s="209" t="str">
        <f>IFERROR(IF(AND($C364="",$D364="",$G364=""),"",VLOOKUP($L364,FOAPs!G$2:H$10000,2,FALSE)),"P")</f>
        <v/>
      </c>
      <c r="W364" s="253" t="str">
        <f>IF(PAF!$B364="","",IF(PAF!$B364=EL!$Y$2,"SPE",IF(PAF!$B364=EL!$Z$2,"SPM",IF(PAF!$B364=EL!$AA$2,"SPLH",IF(PAF!$B364=EL!$K$2,"AT",IF(PAF!$B364=EL!$L$2,"WTO",IF(PAF!$B364=EL!$A$22,"ES",IF(PAF!$B364=EL!$A$4,"FWT",IF(PAF!$B364=EL!$O$2,"hon",IF(PAF!$B364=EL!$P$2,"Inv",IF(PAF!$B364=EL!$P$2,"Inv",IF(PAF!$B364=EL!$Q$2,"MT",IF(PAF!$B364=EL!R$2,"NT",IF(PAF!$B364=EL!$S$2,"OSR",IF(PAF!$B364=EL!$A$10,"PM",IF(PAF!$B364=EL!$U$2,"PW",IF(PAF!$B364=EL!$A$12,"re",IF(PAF!$B364=EL!$W$2,"OT",IF(PAF!$B364=EL!$X$2,"OTSeven","?")))))))))))))))))))</f>
        <v/>
      </c>
      <c r="X364" s="249" t="str">
        <f>IF(B364="","",B364&amp;IF($C$4=EL!$E$5,"Full Time","Part Time"))</f>
        <v/>
      </c>
      <c r="Y364" s="122" t="str">
        <f>IFERROR(VLOOKUP(X364,EL!$C$2:$D$36,2,"False"),"")</f>
        <v/>
      </c>
    </row>
    <row r="365" spans="1:25" ht="21.75" customHeight="1">
      <c r="A365" s="118" t="str">
        <f t="shared" si="7"/>
        <v/>
      </c>
      <c r="B365" s="206"/>
      <c r="C365" s="199"/>
      <c r="D365" s="147"/>
      <c r="E365" s="199"/>
      <c r="F365" s="199"/>
      <c r="G365" s="120"/>
      <c r="H365" s="140"/>
      <c r="I365" s="141"/>
      <c r="J365" s="121"/>
      <c r="K365" s="141"/>
      <c r="L365" s="141"/>
      <c r="M365" s="119">
        <f>IF(AND(G365="",C365="",H365=""),SUM($M$15:$M364),IF(G365*H365=0,"",G365*H365))</f>
        <v>0</v>
      </c>
      <c r="N365" s="322"/>
      <c r="O365" s="323"/>
      <c r="P365" s="324"/>
      <c r="Q365" s="230"/>
      <c r="R365" s="209" t="str">
        <f>IFERROR(IF(AND($C365="",$D365="",$G365=""),"",VLOOKUP($I365,FOAPs!A$2:B$10000,2,FALSE)&amp;" &gt;"),"F")</f>
        <v/>
      </c>
      <c r="S365" s="292" t="str">
        <f>IFERROR(IF(AND($C365="",$G365=""),"",VLOOKUP($J365,FOAPs!C$2:D$10000,2,FALSE)&amp;" &gt;"),"O")</f>
        <v/>
      </c>
      <c r="T365" s="292"/>
      <c r="U365" s="209" t="str">
        <f>IFERROR(IF(AND($C365="",$G365=""),"",VLOOKUP($K365,FOAPs!E$2:F$10000,2,FALSE)&amp;" &gt;"),"A")</f>
        <v/>
      </c>
      <c r="V365" s="209" t="str">
        <f>IFERROR(IF(AND($C365="",$D365="",$G365=""),"",VLOOKUP($L365,FOAPs!G$2:H$10000,2,FALSE)),"P")</f>
        <v/>
      </c>
      <c r="W365" s="253" t="str">
        <f>IF(PAF!$B365="","",IF(PAF!$B365=EL!$Y$2,"SPE",IF(PAF!$B365=EL!$Z$2,"SPM",IF(PAF!$B365=EL!$AA$2,"SPLH",IF(PAF!$B365=EL!$K$2,"AT",IF(PAF!$B365=EL!$L$2,"WTO",IF(PAF!$B365=EL!$A$22,"ES",IF(PAF!$B365=EL!$A$4,"FWT",IF(PAF!$B365=EL!$O$2,"hon",IF(PAF!$B365=EL!$P$2,"Inv",IF(PAF!$B365=EL!$P$2,"Inv",IF(PAF!$B365=EL!$Q$2,"MT",IF(PAF!$B365=EL!R$2,"NT",IF(PAF!$B365=EL!$S$2,"OSR",IF(PAF!$B365=EL!$A$10,"PM",IF(PAF!$B365=EL!$U$2,"PW",IF(PAF!$B365=EL!$A$12,"re",IF(PAF!$B365=EL!$W$2,"OT",IF(PAF!$B365=EL!$X$2,"OTSeven","?")))))))))))))))))))</f>
        <v/>
      </c>
      <c r="X365" s="249" t="str">
        <f>IF(B365="","",B365&amp;IF($C$4=EL!$E$5,"Full Time","Part Time"))</f>
        <v/>
      </c>
      <c r="Y365" s="122" t="str">
        <f>IFERROR(VLOOKUP(X365,EL!$C$2:$D$36,2,"False"),"")</f>
        <v/>
      </c>
    </row>
    <row r="366" spans="1:25" ht="21.75" customHeight="1">
      <c r="A366" s="118" t="str">
        <f t="shared" si="7"/>
        <v/>
      </c>
      <c r="B366" s="206"/>
      <c r="C366" s="199"/>
      <c r="D366" s="147"/>
      <c r="E366" s="199"/>
      <c r="F366" s="199"/>
      <c r="G366" s="120"/>
      <c r="H366" s="140"/>
      <c r="I366" s="141"/>
      <c r="J366" s="121"/>
      <c r="K366" s="141"/>
      <c r="L366" s="141"/>
      <c r="M366" s="119">
        <f>IF(AND(G366="",C366="",H366=""),SUM($M$15:$M365),IF(G366*H366=0,"",G366*H366))</f>
        <v>0</v>
      </c>
      <c r="N366" s="319"/>
      <c r="O366" s="320"/>
      <c r="P366" s="321"/>
      <c r="Q366" s="230"/>
      <c r="R366" s="209" t="str">
        <f>IFERROR(IF(AND($C366="",$D366="",$G366=""),"",VLOOKUP($I366,FOAPs!A$2:B$10000,2,FALSE)&amp;" &gt;"),"F")</f>
        <v/>
      </c>
      <c r="S366" s="292" t="str">
        <f>IFERROR(IF(AND($C366="",$G366=""),"",VLOOKUP($J366,FOAPs!C$2:D$10000,2,FALSE)&amp;" &gt;"),"O")</f>
        <v/>
      </c>
      <c r="T366" s="292"/>
      <c r="U366" s="209" t="str">
        <f>IFERROR(IF(AND($C366="",$G366=""),"",VLOOKUP($K366,FOAPs!E$2:F$10000,2,FALSE)&amp;" &gt;"),"A")</f>
        <v/>
      </c>
      <c r="V366" s="209" t="str">
        <f>IFERROR(IF(AND($C366="",$D366="",$G366=""),"",VLOOKUP($L366,FOAPs!G$2:H$10000,2,FALSE)),"P")</f>
        <v/>
      </c>
      <c r="W366" s="253" t="str">
        <f>IF(PAF!$B366="","",IF(PAF!$B366=EL!$Y$2,"SPE",IF(PAF!$B366=EL!$Z$2,"SPM",IF(PAF!$B366=EL!$AA$2,"SPLH",IF(PAF!$B366=EL!$K$2,"AT",IF(PAF!$B366=EL!$L$2,"WTO",IF(PAF!$B366=EL!$A$22,"ES",IF(PAF!$B366=EL!$A$4,"FWT",IF(PAF!$B366=EL!$O$2,"hon",IF(PAF!$B366=EL!$P$2,"Inv",IF(PAF!$B366=EL!$P$2,"Inv",IF(PAF!$B366=EL!$Q$2,"MT",IF(PAF!$B366=EL!R$2,"NT",IF(PAF!$B366=EL!$S$2,"OSR",IF(PAF!$B366=EL!$A$10,"PM",IF(PAF!$B366=EL!$U$2,"PW",IF(PAF!$B366=EL!$A$12,"re",IF(PAF!$B366=EL!$W$2,"OT",IF(PAF!$B366=EL!$X$2,"OTSeven","?")))))))))))))))))))</f>
        <v/>
      </c>
      <c r="X366" s="249" t="str">
        <f>IF(B366="","",B366&amp;IF($C$4=EL!$E$5,"Full Time","Part Time"))</f>
        <v/>
      </c>
      <c r="Y366" s="122" t="str">
        <f>IFERROR(VLOOKUP(X366,EL!$C$2:$D$36,2,"False"),"")</f>
        <v/>
      </c>
    </row>
    <row r="367" spans="1:25" ht="21.75" customHeight="1">
      <c r="A367" s="118" t="str">
        <f t="shared" si="7"/>
        <v/>
      </c>
      <c r="B367" s="206"/>
      <c r="C367" s="199"/>
      <c r="D367" s="147"/>
      <c r="E367" s="199"/>
      <c r="F367" s="199"/>
      <c r="G367" s="120"/>
      <c r="H367" s="140"/>
      <c r="I367" s="141"/>
      <c r="J367" s="121"/>
      <c r="K367" s="141"/>
      <c r="L367" s="141"/>
      <c r="M367" s="119">
        <f>IF(AND(G367="",C367="",H367=""),SUM($M$15:$M366),IF(G367*H367=0,"",G367*H367))</f>
        <v>0</v>
      </c>
      <c r="N367" s="322"/>
      <c r="O367" s="323"/>
      <c r="P367" s="324"/>
      <c r="Q367" s="230"/>
      <c r="R367" s="209" t="str">
        <f>IFERROR(IF(AND($C367="",$D367="",$G367=""),"",VLOOKUP($I367,FOAPs!A$2:B$10000,2,FALSE)&amp;" &gt;"),"F")</f>
        <v/>
      </c>
      <c r="S367" s="292" t="str">
        <f>IFERROR(IF(AND($C367="",$G367=""),"",VLOOKUP($J367,FOAPs!C$2:D$10000,2,FALSE)&amp;" &gt;"),"O")</f>
        <v/>
      </c>
      <c r="T367" s="292"/>
      <c r="U367" s="209" t="str">
        <f>IFERROR(IF(AND($C367="",$G367=""),"",VLOOKUP($K367,FOAPs!E$2:F$10000,2,FALSE)&amp;" &gt;"),"A")</f>
        <v/>
      </c>
      <c r="V367" s="209" t="str">
        <f>IFERROR(IF(AND($C367="",$D367="",$G367=""),"",VLOOKUP($L367,FOAPs!G$2:H$10000,2,FALSE)),"P")</f>
        <v/>
      </c>
      <c r="W367" s="253" t="str">
        <f>IF(PAF!$B367="","",IF(PAF!$B367=EL!$Y$2,"SPE",IF(PAF!$B367=EL!$Z$2,"SPM",IF(PAF!$B367=EL!$AA$2,"SPLH",IF(PAF!$B367=EL!$K$2,"AT",IF(PAF!$B367=EL!$L$2,"WTO",IF(PAF!$B367=EL!$A$22,"ES",IF(PAF!$B367=EL!$A$4,"FWT",IF(PAF!$B367=EL!$O$2,"hon",IF(PAF!$B367=EL!$P$2,"Inv",IF(PAF!$B367=EL!$P$2,"Inv",IF(PAF!$B367=EL!$Q$2,"MT",IF(PAF!$B367=EL!R$2,"NT",IF(PAF!$B367=EL!$S$2,"OSR",IF(PAF!$B367=EL!$A$10,"PM",IF(PAF!$B367=EL!$U$2,"PW",IF(PAF!$B367=EL!$A$12,"re",IF(PAF!$B367=EL!$W$2,"OT",IF(PAF!$B367=EL!$X$2,"OTSeven","?")))))))))))))))))))</f>
        <v/>
      </c>
      <c r="X367" s="249" t="str">
        <f>IF(B367="","",B367&amp;IF($C$4=EL!$E$5,"Full Time","Part Time"))</f>
        <v/>
      </c>
      <c r="Y367" s="122" t="str">
        <f>IFERROR(VLOOKUP(X367,EL!$C$2:$D$36,2,"False"),"")</f>
        <v/>
      </c>
    </row>
    <row r="368" spans="1:25" ht="21.75" customHeight="1">
      <c r="A368" s="118" t="str">
        <f t="shared" si="7"/>
        <v/>
      </c>
      <c r="B368" s="206"/>
      <c r="C368" s="199"/>
      <c r="D368" s="147"/>
      <c r="E368" s="199"/>
      <c r="F368" s="199"/>
      <c r="G368" s="120"/>
      <c r="H368" s="140"/>
      <c r="I368" s="141"/>
      <c r="J368" s="121"/>
      <c r="K368" s="141"/>
      <c r="L368" s="141"/>
      <c r="M368" s="119">
        <f>IF(AND(G368="",C368="",H368=""),SUM($M$15:$M367),IF(G368*H368=0,"",G368*H368))</f>
        <v>0</v>
      </c>
      <c r="N368" s="319"/>
      <c r="O368" s="320"/>
      <c r="P368" s="321"/>
      <c r="Q368" s="230"/>
      <c r="R368" s="209" t="str">
        <f>IFERROR(IF(AND($C368="",$D368="",$G368=""),"",VLOOKUP($I368,FOAPs!A$2:B$10000,2,FALSE)&amp;" &gt;"),"F")</f>
        <v/>
      </c>
      <c r="S368" s="292" t="str">
        <f>IFERROR(IF(AND($C368="",$G368=""),"",VLOOKUP($J368,FOAPs!C$2:D$10000,2,FALSE)&amp;" &gt;"),"O")</f>
        <v/>
      </c>
      <c r="T368" s="292"/>
      <c r="U368" s="209" t="str">
        <f>IFERROR(IF(AND($C368="",$G368=""),"",VLOOKUP($K368,FOAPs!E$2:F$10000,2,FALSE)&amp;" &gt;"),"A")</f>
        <v/>
      </c>
      <c r="V368" s="209" t="str">
        <f>IFERROR(IF(AND($C368="",$D368="",$G368=""),"",VLOOKUP($L368,FOAPs!G$2:H$10000,2,FALSE)),"P")</f>
        <v/>
      </c>
      <c r="W368" s="253" t="str">
        <f>IF(PAF!$B368="","",IF(PAF!$B368=EL!$Y$2,"SPE",IF(PAF!$B368=EL!$Z$2,"SPM",IF(PAF!$B368=EL!$AA$2,"SPLH",IF(PAF!$B368=EL!$K$2,"AT",IF(PAF!$B368=EL!$L$2,"WTO",IF(PAF!$B368=EL!$A$22,"ES",IF(PAF!$B368=EL!$A$4,"FWT",IF(PAF!$B368=EL!$O$2,"hon",IF(PAF!$B368=EL!$P$2,"Inv",IF(PAF!$B368=EL!$P$2,"Inv",IF(PAF!$B368=EL!$Q$2,"MT",IF(PAF!$B368=EL!R$2,"NT",IF(PAF!$B368=EL!$S$2,"OSR",IF(PAF!$B368=EL!$A$10,"PM",IF(PAF!$B368=EL!$U$2,"PW",IF(PAF!$B368=EL!$A$12,"re",IF(PAF!$B368=EL!$W$2,"OT",IF(PAF!$B368=EL!$X$2,"OTSeven","?")))))))))))))))))))</f>
        <v/>
      </c>
      <c r="X368" s="249" t="str">
        <f>IF(B368="","",B368&amp;IF($C$4=EL!$E$5,"Full Time","Part Time"))</f>
        <v/>
      </c>
      <c r="Y368" s="122" t="str">
        <f>IFERROR(VLOOKUP(X368,EL!$C$2:$D$36,2,"False"),"")</f>
        <v/>
      </c>
    </row>
    <row r="369" spans="1:25" ht="21.75" customHeight="1">
      <c r="A369" s="118" t="str">
        <f t="shared" si="7"/>
        <v/>
      </c>
      <c r="B369" s="206"/>
      <c r="C369" s="199"/>
      <c r="D369" s="147"/>
      <c r="E369" s="199"/>
      <c r="F369" s="199"/>
      <c r="G369" s="120"/>
      <c r="H369" s="140"/>
      <c r="I369" s="141"/>
      <c r="J369" s="121"/>
      <c r="K369" s="141"/>
      <c r="L369" s="141"/>
      <c r="M369" s="119">
        <f>IF(AND(G369="",C369="",H369=""),SUM($M$15:$M368),IF(G369*H369=0,"",G369*H369))</f>
        <v>0</v>
      </c>
      <c r="N369" s="322"/>
      <c r="O369" s="323"/>
      <c r="P369" s="324"/>
      <c r="Q369" s="230"/>
      <c r="R369" s="209" t="str">
        <f>IFERROR(IF(AND($C369="",$D369="",$G369=""),"",VLOOKUP($I369,FOAPs!A$2:B$10000,2,FALSE)&amp;" &gt;"),"F")</f>
        <v/>
      </c>
      <c r="S369" s="292" t="str">
        <f>IFERROR(IF(AND($C369="",$G369=""),"",VLOOKUP($J369,FOAPs!C$2:D$10000,2,FALSE)&amp;" &gt;"),"O")</f>
        <v/>
      </c>
      <c r="T369" s="292"/>
      <c r="U369" s="209" t="str">
        <f>IFERROR(IF(AND($C369="",$G369=""),"",VLOOKUP($K369,FOAPs!E$2:F$10000,2,FALSE)&amp;" &gt;"),"A")</f>
        <v/>
      </c>
      <c r="V369" s="209" t="str">
        <f>IFERROR(IF(AND($C369="",$D369="",$G369=""),"",VLOOKUP($L369,FOAPs!G$2:H$10000,2,FALSE)),"P")</f>
        <v/>
      </c>
      <c r="W369" s="253" t="str">
        <f>IF(PAF!$B369="","",IF(PAF!$B369=EL!$Y$2,"SPE",IF(PAF!$B369=EL!$Z$2,"SPM",IF(PAF!$B369=EL!$AA$2,"SPLH",IF(PAF!$B369=EL!$K$2,"AT",IF(PAF!$B369=EL!$L$2,"WTO",IF(PAF!$B369=EL!$A$22,"ES",IF(PAF!$B369=EL!$A$4,"FWT",IF(PAF!$B369=EL!$O$2,"hon",IF(PAF!$B369=EL!$P$2,"Inv",IF(PAF!$B369=EL!$P$2,"Inv",IF(PAF!$B369=EL!$Q$2,"MT",IF(PAF!$B369=EL!R$2,"NT",IF(PAF!$B369=EL!$S$2,"OSR",IF(PAF!$B369=EL!$A$10,"PM",IF(PAF!$B369=EL!$U$2,"PW",IF(PAF!$B369=EL!$A$12,"re",IF(PAF!$B369=EL!$W$2,"OT",IF(PAF!$B369=EL!$X$2,"OTSeven","?")))))))))))))))))))</f>
        <v/>
      </c>
      <c r="X369" s="249" t="str">
        <f>IF(B369="","",B369&amp;IF($C$4=EL!$E$5,"Full Time","Part Time"))</f>
        <v/>
      </c>
      <c r="Y369" s="122" t="str">
        <f>IFERROR(VLOOKUP(X369,EL!$C$2:$D$36,2,"False"),"")</f>
        <v/>
      </c>
    </row>
    <row r="370" spans="1:25" ht="21.75" customHeight="1">
      <c r="A370" s="118" t="str">
        <f t="shared" si="7"/>
        <v/>
      </c>
      <c r="B370" s="206"/>
      <c r="C370" s="199"/>
      <c r="D370" s="147"/>
      <c r="E370" s="199"/>
      <c r="F370" s="199"/>
      <c r="G370" s="120"/>
      <c r="H370" s="140"/>
      <c r="I370" s="141"/>
      <c r="J370" s="121"/>
      <c r="K370" s="141"/>
      <c r="L370" s="141"/>
      <c r="M370" s="119">
        <f>IF(AND(G370="",C370="",H370=""),SUM($M$15:$M369),IF(G370*H370=0,"",G370*H370))</f>
        <v>0</v>
      </c>
      <c r="N370" s="319"/>
      <c r="O370" s="320"/>
      <c r="P370" s="321"/>
      <c r="Q370" s="230"/>
      <c r="R370" s="209" t="str">
        <f>IFERROR(IF(AND($C370="",$D370="",$G370=""),"",VLOOKUP($I370,FOAPs!A$2:B$10000,2,FALSE)&amp;" &gt;"),"F")</f>
        <v/>
      </c>
      <c r="S370" s="292" t="str">
        <f>IFERROR(IF(AND($C370="",$G370=""),"",VLOOKUP($J370,FOAPs!C$2:D$10000,2,FALSE)&amp;" &gt;"),"O")</f>
        <v/>
      </c>
      <c r="T370" s="292"/>
      <c r="U370" s="209" t="str">
        <f>IFERROR(IF(AND($C370="",$G370=""),"",VLOOKUP($K370,FOAPs!E$2:F$10000,2,FALSE)&amp;" &gt;"),"A")</f>
        <v/>
      </c>
      <c r="V370" s="209" t="str">
        <f>IFERROR(IF(AND($C370="",$D370="",$G370=""),"",VLOOKUP($L370,FOAPs!G$2:H$10000,2,FALSE)),"P")</f>
        <v/>
      </c>
      <c r="W370" s="253" t="str">
        <f>IF(PAF!$B370="","",IF(PAF!$B370=EL!$Y$2,"SPE",IF(PAF!$B370=EL!$Z$2,"SPM",IF(PAF!$B370=EL!$AA$2,"SPLH",IF(PAF!$B370=EL!$K$2,"AT",IF(PAF!$B370=EL!$L$2,"WTO",IF(PAF!$B370=EL!$A$22,"ES",IF(PAF!$B370=EL!$A$4,"FWT",IF(PAF!$B370=EL!$O$2,"hon",IF(PAF!$B370=EL!$P$2,"Inv",IF(PAF!$B370=EL!$P$2,"Inv",IF(PAF!$B370=EL!$Q$2,"MT",IF(PAF!$B370=EL!R$2,"NT",IF(PAF!$B370=EL!$S$2,"OSR",IF(PAF!$B370=EL!$A$10,"PM",IF(PAF!$B370=EL!$U$2,"PW",IF(PAF!$B370=EL!$A$12,"re",IF(PAF!$B370=EL!$W$2,"OT",IF(PAF!$B370=EL!$X$2,"OTSeven","?")))))))))))))))))))</f>
        <v/>
      </c>
      <c r="X370" s="249" t="str">
        <f>IF(B370="","",B370&amp;IF($C$4=EL!$E$5,"Full Time","Part Time"))</f>
        <v/>
      </c>
      <c r="Y370" s="122" t="str">
        <f>IFERROR(VLOOKUP(X370,EL!$C$2:$D$36,2,"False"),"")</f>
        <v/>
      </c>
    </row>
    <row r="371" spans="1:25" ht="21.75" customHeight="1">
      <c r="A371" s="118" t="str">
        <f t="shared" si="7"/>
        <v/>
      </c>
      <c r="B371" s="206"/>
      <c r="C371" s="199"/>
      <c r="D371" s="147"/>
      <c r="E371" s="199"/>
      <c r="F371" s="199"/>
      <c r="G371" s="120"/>
      <c r="H371" s="140"/>
      <c r="I371" s="141"/>
      <c r="J371" s="121"/>
      <c r="K371" s="141"/>
      <c r="L371" s="141"/>
      <c r="M371" s="119">
        <f>IF(AND(G371="",C371="",H371=""),SUM($M$15:$M370),IF(G371*H371=0,"",G371*H371))</f>
        <v>0</v>
      </c>
      <c r="N371" s="322"/>
      <c r="O371" s="323"/>
      <c r="P371" s="324"/>
      <c r="Q371" s="230"/>
      <c r="R371" s="209" t="str">
        <f>IFERROR(IF(AND($C371="",$D371="",$G371=""),"",VLOOKUP($I371,FOAPs!A$2:B$10000,2,FALSE)&amp;" &gt;"),"F")</f>
        <v/>
      </c>
      <c r="S371" s="292" t="str">
        <f>IFERROR(IF(AND($C371="",$G371=""),"",VLOOKUP($J371,FOAPs!C$2:D$10000,2,FALSE)&amp;" &gt;"),"O")</f>
        <v/>
      </c>
      <c r="T371" s="292"/>
      <c r="U371" s="209" t="str">
        <f>IFERROR(IF(AND($C371="",$G371=""),"",VLOOKUP($K371,FOAPs!E$2:F$10000,2,FALSE)&amp;" &gt;"),"A")</f>
        <v/>
      </c>
      <c r="V371" s="209" t="str">
        <f>IFERROR(IF(AND($C371="",$D371="",$G371=""),"",VLOOKUP($L371,FOAPs!G$2:H$10000,2,FALSE)),"P")</f>
        <v/>
      </c>
      <c r="W371" s="253" t="str">
        <f>IF(PAF!$B371="","",IF(PAF!$B371=EL!$Y$2,"SPE",IF(PAF!$B371=EL!$Z$2,"SPM",IF(PAF!$B371=EL!$AA$2,"SPLH",IF(PAF!$B371=EL!$K$2,"AT",IF(PAF!$B371=EL!$L$2,"WTO",IF(PAF!$B371=EL!$A$22,"ES",IF(PAF!$B371=EL!$A$4,"FWT",IF(PAF!$B371=EL!$O$2,"hon",IF(PAF!$B371=EL!$P$2,"Inv",IF(PAF!$B371=EL!$P$2,"Inv",IF(PAF!$B371=EL!$Q$2,"MT",IF(PAF!$B371=EL!R$2,"NT",IF(PAF!$B371=EL!$S$2,"OSR",IF(PAF!$B371=EL!$A$10,"PM",IF(PAF!$B371=EL!$U$2,"PW",IF(PAF!$B371=EL!$A$12,"re",IF(PAF!$B371=EL!$W$2,"OT",IF(PAF!$B371=EL!$X$2,"OTSeven","?")))))))))))))))))))</f>
        <v/>
      </c>
      <c r="X371" s="249" t="str">
        <f>IF(B371="","",B371&amp;IF($C$4=EL!$E$5,"Full Time","Part Time"))</f>
        <v/>
      </c>
      <c r="Y371" s="122" t="str">
        <f>IFERROR(VLOOKUP(X371,EL!$C$2:$D$36,2,"False"),"")</f>
        <v/>
      </c>
    </row>
    <row r="372" spans="1:25" ht="21.75" customHeight="1">
      <c r="A372" s="118" t="str">
        <f t="shared" si="7"/>
        <v/>
      </c>
      <c r="B372" s="206"/>
      <c r="C372" s="199"/>
      <c r="D372" s="147"/>
      <c r="E372" s="199"/>
      <c r="F372" s="199"/>
      <c r="G372" s="120"/>
      <c r="H372" s="140"/>
      <c r="I372" s="141"/>
      <c r="J372" s="121"/>
      <c r="K372" s="141"/>
      <c r="L372" s="141"/>
      <c r="M372" s="119">
        <f>IF(AND(G372="",C372="",H372=""),SUM($M$15:$M371),IF(G372*H372=0,"",G372*H372))</f>
        <v>0</v>
      </c>
      <c r="N372" s="319"/>
      <c r="O372" s="320"/>
      <c r="P372" s="321"/>
      <c r="Q372" s="230"/>
      <c r="R372" s="209" t="str">
        <f>IFERROR(IF(AND($C372="",$D372="",$G372=""),"",VLOOKUP($I372,FOAPs!A$2:B$10000,2,FALSE)&amp;" &gt;"),"F")</f>
        <v/>
      </c>
      <c r="S372" s="292" t="str">
        <f>IFERROR(IF(AND($C372="",$G372=""),"",VLOOKUP($J372,FOAPs!C$2:D$10000,2,FALSE)&amp;" &gt;"),"O")</f>
        <v/>
      </c>
      <c r="T372" s="292"/>
      <c r="U372" s="209" t="str">
        <f>IFERROR(IF(AND($C372="",$G372=""),"",VLOOKUP($K372,FOAPs!E$2:F$10000,2,FALSE)&amp;" &gt;"),"A")</f>
        <v/>
      </c>
      <c r="V372" s="209" t="str">
        <f>IFERROR(IF(AND($C372="",$D372="",$G372=""),"",VLOOKUP($L372,FOAPs!G$2:H$10000,2,FALSE)),"P")</f>
        <v/>
      </c>
      <c r="W372" s="253" t="str">
        <f>IF(PAF!$B372="","",IF(PAF!$B372=EL!$Y$2,"SPE",IF(PAF!$B372=EL!$Z$2,"SPM",IF(PAF!$B372=EL!$AA$2,"SPLH",IF(PAF!$B372=EL!$K$2,"AT",IF(PAF!$B372=EL!$L$2,"WTO",IF(PAF!$B372=EL!$A$22,"ES",IF(PAF!$B372=EL!$A$4,"FWT",IF(PAF!$B372=EL!$O$2,"hon",IF(PAF!$B372=EL!$P$2,"Inv",IF(PAF!$B372=EL!$P$2,"Inv",IF(PAF!$B372=EL!$Q$2,"MT",IF(PAF!$B372=EL!R$2,"NT",IF(PAF!$B372=EL!$S$2,"OSR",IF(PAF!$B372=EL!$A$10,"PM",IF(PAF!$B372=EL!$U$2,"PW",IF(PAF!$B372=EL!$A$12,"re",IF(PAF!$B372=EL!$W$2,"OT",IF(PAF!$B372=EL!$X$2,"OTSeven","?")))))))))))))))))))</f>
        <v/>
      </c>
      <c r="X372" s="249" t="str">
        <f>IF(B372="","",B372&amp;IF($C$4=EL!$E$5,"Full Time","Part Time"))</f>
        <v/>
      </c>
      <c r="Y372" s="122" t="str">
        <f>IFERROR(VLOOKUP(X372,EL!$C$2:$D$36,2,"False"),"")</f>
        <v/>
      </c>
    </row>
    <row r="373" spans="1:25" ht="21.75" customHeight="1">
      <c r="A373" s="118" t="str">
        <f t="shared" si="7"/>
        <v/>
      </c>
      <c r="B373" s="206"/>
      <c r="C373" s="199"/>
      <c r="D373" s="147"/>
      <c r="E373" s="199"/>
      <c r="F373" s="199"/>
      <c r="G373" s="120"/>
      <c r="H373" s="140"/>
      <c r="I373" s="141"/>
      <c r="J373" s="121"/>
      <c r="K373" s="141"/>
      <c r="L373" s="141"/>
      <c r="M373" s="119">
        <f>IF(AND(G373="",C373="",H373=""),SUM($M$15:$M372),IF(G373*H373=0,"",G373*H373))</f>
        <v>0</v>
      </c>
      <c r="N373" s="322"/>
      <c r="O373" s="323"/>
      <c r="P373" s="324"/>
      <c r="Q373" s="230"/>
      <c r="R373" s="209" t="str">
        <f>IFERROR(IF(AND($C373="",$D373="",$G373=""),"",VLOOKUP($I373,FOAPs!A$2:B$10000,2,FALSE)&amp;" &gt;"),"F")</f>
        <v/>
      </c>
      <c r="S373" s="292" t="str">
        <f>IFERROR(IF(AND($C373="",$G373=""),"",VLOOKUP($J373,FOAPs!C$2:D$10000,2,FALSE)&amp;" &gt;"),"O")</f>
        <v/>
      </c>
      <c r="T373" s="292"/>
      <c r="U373" s="209" t="str">
        <f>IFERROR(IF(AND($C373="",$G373=""),"",VLOOKUP($K373,FOAPs!E$2:F$10000,2,FALSE)&amp;" &gt;"),"A")</f>
        <v/>
      </c>
      <c r="V373" s="209" t="str">
        <f>IFERROR(IF(AND($C373="",$D373="",$G373=""),"",VLOOKUP($L373,FOAPs!G$2:H$10000,2,FALSE)),"P")</f>
        <v/>
      </c>
      <c r="W373" s="253" t="str">
        <f>IF(PAF!$B373="","",IF(PAF!$B373=EL!$Y$2,"SPE",IF(PAF!$B373=EL!$Z$2,"SPM",IF(PAF!$B373=EL!$AA$2,"SPLH",IF(PAF!$B373=EL!$K$2,"AT",IF(PAF!$B373=EL!$L$2,"WTO",IF(PAF!$B373=EL!$A$22,"ES",IF(PAF!$B373=EL!$A$4,"FWT",IF(PAF!$B373=EL!$O$2,"hon",IF(PAF!$B373=EL!$P$2,"Inv",IF(PAF!$B373=EL!$P$2,"Inv",IF(PAF!$B373=EL!$Q$2,"MT",IF(PAF!$B373=EL!R$2,"NT",IF(PAF!$B373=EL!$S$2,"OSR",IF(PAF!$B373=EL!$A$10,"PM",IF(PAF!$B373=EL!$U$2,"PW",IF(PAF!$B373=EL!$A$12,"re",IF(PAF!$B373=EL!$W$2,"OT",IF(PAF!$B373=EL!$X$2,"OTSeven","?")))))))))))))))))))</f>
        <v/>
      </c>
      <c r="X373" s="249" t="str">
        <f>IF(B373="","",B373&amp;IF($C$4=EL!$E$5,"Full Time","Part Time"))</f>
        <v/>
      </c>
      <c r="Y373" s="122" t="str">
        <f>IFERROR(VLOOKUP(X373,EL!$C$2:$D$36,2,"False"),"")</f>
        <v/>
      </c>
    </row>
    <row r="374" spans="1:25" ht="21.75" customHeight="1">
      <c r="A374" s="118" t="str">
        <f t="shared" si="7"/>
        <v/>
      </c>
      <c r="B374" s="206"/>
      <c r="C374" s="199"/>
      <c r="D374" s="147"/>
      <c r="E374" s="199"/>
      <c r="F374" s="199"/>
      <c r="G374" s="120"/>
      <c r="H374" s="140"/>
      <c r="I374" s="141"/>
      <c r="J374" s="121"/>
      <c r="K374" s="141"/>
      <c r="L374" s="141"/>
      <c r="M374" s="119">
        <f>IF(AND(G374="",C374="",H374=""),SUM($M$15:$M373),IF(G374*H374=0,"",G374*H374))</f>
        <v>0</v>
      </c>
      <c r="N374" s="319"/>
      <c r="O374" s="320"/>
      <c r="P374" s="321"/>
      <c r="Q374" s="230"/>
      <c r="R374" s="209" t="str">
        <f>IFERROR(IF(AND($C374="",$D374="",$G374=""),"",VLOOKUP($I374,FOAPs!A$2:B$10000,2,FALSE)&amp;" &gt;"),"F")</f>
        <v/>
      </c>
      <c r="S374" s="292" t="str">
        <f>IFERROR(IF(AND($C374="",$G374=""),"",VLOOKUP($J374,FOAPs!C$2:D$10000,2,FALSE)&amp;" &gt;"),"O")</f>
        <v/>
      </c>
      <c r="T374" s="292"/>
      <c r="U374" s="209" t="str">
        <f>IFERROR(IF(AND($C374="",$G374=""),"",VLOOKUP($K374,FOAPs!E$2:F$10000,2,FALSE)&amp;" &gt;"),"A")</f>
        <v/>
      </c>
      <c r="V374" s="209" t="str">
        <f>IFERROR(IF(AND($C374="",$D374="",$G374=""),"",VLOOKUP($L374,FOAPs!G$2:H$10000,2,FALSE)),"P")</f>
        <v/>
      </c>
      <c r="W374" s="253" t="str">
        <f>IF(PAF!$B374="","",IF(PAF!$B374=EL!$Y$2,"SPE",IF(PAF!$B374=EL!$Z$2,"SPM",IF(PAF!$B374=EL!$AA$2,"SPLH",IF(PAF!$B374=EL!$K$2,"AT",IF(PAF!$B374=EL!$L$2,"WTO",IF(PAF!$B374=EL!$A$22,"ES",IF(PAF!$B374=EL!$A$4,"FWT",IF(PAF!$B374=EL!$O$2,"hon",IF(PAF!$B374=EL!$P$2,"Inv",IF(PAF!$B374=EL!$P$2,"Inv",IF(PAF!$B374=EL!$Q$2,"MT",IF(PAF!$B374=EL!R$2,"NT",IF(PAF!$B374=EL!$S$2,"OSR",IF(PAF!$B374=EL!$A$10,"PM",IF(PAF!$B374=EL!$U$2,"PW",IF(PAF!$B374=EL!$A$12,"re",IF(PAF!$B374=EL!$W$2,"OT",IF(PAF!$B374=EL!$X$2,"OTSeven","?")))))))))))))))))))</f>
        <v/>
      </c>
      <c r="X374" s="249" t="str">
        <f>IF(B374="","",B374&amp;IF($C$4=EL!$E$5,"Full Time","Part Time"))</f>
        <v/>
      </c>
      <c r="Y374" s="122" t="str">
        <f>IFERROR(VLOOKUP(X374,EL!$C$2:$D$36,2,"False"),"")</f>
        <v/>
      </c>
    </row>
    <row r="375" spans="1:25" ht="21.75" customHeight="1">
      <c r="A375" s="118" t="str">
        <f t="shared" si="7"/>
        <v/>
      </c>
      <c r="B375" s="206"/>
      <c r="C375" s="199"/>
      <c r="D375" s="147"/>
      <c r="E375" s="199"/>
      <c r="F375" s="199"/>
      <c r="G375" s="120"/>
      <c r="H375" s="140"/>
      <c r="I375" s="141"/>
      <c r="J375" s="121"/>
      <c r="K375" s="141"/>
      <c r="L375" s="141"/>
      <c r="M375" s="119">
        <f>IF(AND(G375="",C375="",H375=""),SUM($M$15:$M374),IF(G375*H375=0,"",G375*H375))</f>
        <v>0</v>
      </c>
      <c r="N375" s="322"/>
      <c r="O375" s="323"/>
      <c r="P375" s="324"/>
      <c r="Q375" s="230"/>
      <c r="R375" s="209" t="str">
        <f>IFERROR(IF(AND($C375="",$D375="",$G375=""),"",VLOOKUP($I375,FOAPs!A$2:B$10000,2,FALSE)&amp;" &gt;"),"F")</f>
        <v/>
      </c>
      <c r="S375" s="292" t="str">
        <f>IFERROR(IF(AND($C375="",$G375=""),"",VLOOKUP($J375,FOAPs!C$2:D$10000,2,FALSE)&amp;" &gt;"),"O")</f>
        <v/>
      </c>
      <c r="T375" s="292"/>
      <c r="U375" s="209" t="str">
        <f>IFERROR(IF(AND($C375="",$G375=""),"",VLOOKUP($K375,FOAPs!E$2:F$10000,2,FALSE)&amp;" &gt;"),"A")</f>
        <v/>
      </c>
      <c r="V375" s="209" t="str">
        <f>IFERROR(IF(AND($C375="",$D375="",$G375=""),"",VLOOKUP($L375,FOAPs!G$2:H$10000,2,FALSE)),"P")</f>
        <v/>
      </c>
      <c r="W375" s="253" t="str">
        <f>IF(PAF!$B375="","",IF(PAF!$B375=EL!$Y$2,"SPE",IF(PAF!$B375=EL!$Z$2,"SPM",IF(PAF!$B375=EL!$AA$2,"SPLH",IF(PAF!$B375=EL!$K$2,"AT",IF(PAF!$B375=EL!$L$2,"WTO",IF(PAF!$B375=EL!$A$22,"ES",IF(PAF!$B375=EL!$A$4,"FWT",IF(PAF!$B375=EL!$O$2,"hon",IF(PAF!$B375=EL!$P$2,"Inv",IF(PAF!$B375=EL!$P$2,"Inv",IF(PAF!$B375=EL!$Q$2,"MT",IF(PAF!$B375=EL!R$2,"NT",IF(PAF!$B375=EL!$S$2,"OSR",IF(PAF!$B375=EL!$A$10,"PM",IF(PAF!$B375=EL!$U$2,"PW",IF(PAF!$B375=EL!$A$12,"re",IF(PAF!$B375=EL!$W$2,"OT",IF(PAF!$B375=EL!$X$2,"OTSeven","?")))))))))))))))))))</f>
        <v/>
      </c>
      <c r="X375" s="249" t="str">
        <f>IF(B375="","",B375&amp;IF($C$4=EL!$E$5,"Full Time","Part Time"))</f>
        <v/>
      </c>
      <c r="Y375" s="122" t="str">
        <f>IFERROR(VLOOKUP(X375,EL!$C$2:$D$36,2,"False"),"")</f>
        <v/>
      </c>
    </row>
    <row r="376" spans="1:25" ht="21.75" customHeight="1">
      <c r="A376" s="118" t="str">
        <f t="shared" si="7"/>
        <v/>
      </c>
      <c r="B376" s="206"/>
      <c r="C376" s="199"/>
      <c r="D376" s="147"/>
      <c r="E376" s="199"/>
      <c r="F376" s="199"/>
      <c r="G376" s="120"/>
      <c r="H376" s="140"/>
      <c r="I376" s="141"/>
      <c r="J376" s="121"/>
      <c r="K376" s="141"/>
      <c r="L376" s="141"/>
      <c r="M376" s="119">
        <f>IF(AND(G376="",C376="",H376=""),SUM($M$15:$M375),IF(G376*H376=0,"",G376*H376))</f>
        <v>0</v>
      </c>
      <c r="N376" s="319"/>
      <c r="O376" s="320"/>
      <c r="P376" s="321"/>
      <c r="Q376" s="230"/>
      <c r="R376" s="209" t="str">
        <f>IFERROR(IF(AND($C376="",$D376="",$G376=""),"",VLOOKUP($I376,FOAPs!A$2:B$10000,2,FALSE)&amp;" &gt;"),"F")</f>
        <v/>
      </c>
      <c r="S376" s="292" t="str">
        <f>IFERROR(IF(AND($C376="",$G376=""),"",VLOOKUP($J376,FOAPs!C$2:D$10000,2,FALSE)&amp;" &gt;"),"O")</f>
        <v/>
      </c>
      <c r="T376" s="292"/>
      <c r="U376" s="209" t="str">
        <f>IFERROR(IF(AND($C376="",$G376=""),"",VLOOKUP($K376,FOAPs!E$2:F$10000,2,FALSE)&amp;" &gt;"),"A")</f>
        <v/>
      </c>
      <c r="V376" s="209" t="str">
        <f>IFERROR(IF(AND($C376="",$D376="",$G376=""),"",VLOOKUP($L376,FOAPs!G$2:H$10000,2,FALSE)),"P")</f>
        <v/>
      </c>
      <c r="W376" s="253" t="str">
        <f>IF(PAF!$B376="","",IF(PAF!$B376=EL!$Y$2,"SPE",IF(PAF!$B376=EL!$Z$2,"SPM",IF(PAF!$B376=EL!$AA$2,"SPLH",IF(PAF!$B376=EL!$K$2,"AT",IF(PAF!$B376=EL!$L$2,"WTO",IF(PAF!$B376=EL!$A$22,"ES",IF(PAF!$B376=EL!$A$4,"FWT",IF(PAF!$B376=EL!$O$2,"hon",IF(PAF!$B376=EL!$P$2,"Inv",IF(PAF!$B376=EL!$P$2,"Inv",IF(PAF!$B376=EL!$Q$2,"MT",IF(PAF!$B376=EL!R$2,"NT",IF(PAF!$B376=EL!$S$2,"OSR",IF(PAF!$B376=EL!$A$10,"PM",IF(PAF!$B376=EL!$U$2,"PW",IF(PAF!$B376=EL!$A$12,"re",IF(PAF!$B376=EL!$W$2,"OT",IF(PAF!$B376=EL!$X$2,"OTSeven","?")))))))))))))))))))</f>
        <v/>
      </c>
      <c r="X376" s="249" t="str">
        <f>IF(B376="","",B376&amp;IF($C$4=EL!$E$5,"Full Time","Part Time"))</f>
        <v/>
      </c>
      <c r="Y376" s="122" t="str">
        <f>IFERROR(VLOOKUP(X376,EL!$C$2:$D$36,2,"False"),"")</f>
        <v/>
      </c>
    </row>
    <row r="377" spans="1:25" ht="21.75" customHeight="1">
      <c r="A377" s="118" t="str">
        <f t="shared" si="7"/>
        <v/>
      </c>
      <c r="B377" s="206"/>
      <c r="C377" s="199"/>
      <c r="D377" s="147"/>
      <c r="E377" s="199"/>
      <c r="F377" s="199"/>
      <c r="G377" s="120"/>
      <c r="H377" s="140"/>
      <c r="I377" s="141"/>
      <c r="J377" s="121"/>
      <c r="K377" s="141"/>
      <c r="L377" s="141"/>
      <c r="M377" s="119">
        <f>IF(AND(G377="",C377="",H377=""),SUM($M$15:$M376),IF(G377*H377=0,"",G377*H377))</f>
        <v>0</v>
      </c>
      <c r="N377" s="322"/>
      <c r="O377" s="323"/>
      <c r="P377" s="324"/>
      <c r="Q377" s="230"/>
      <c r="R377" s="209" t="str">
        <f>IFERROR(IF(AND($C377="",$D377="",$G377=""),"",VLOOKUP($I377,FOAPs!A$2:B$10000,2,FALSE)&amp;" &gt;"),"F")</f>
        <v/>
      </c>
      <c r="S377" s="292" t="str">
        <f>IFERROR(IF(AND($C377="",$G377=""),"",VLOOKUP($J377,FOAPs!C$2:D$10000,2,FALSE)&amp;" &gt;"),"O")</f>
        <v/>
      </c>
      <c r="T377" s="292"/>
      <c r="U377" s="209" t="str">
        <f>IFERROR(IF(AND($C377="",$G377=""),"",VLOOKUP($K377,FOAPs!E$2:F$10000,2,FALSE)&amp;" &gt;"),"A")</f>
        <v/>
      </c>
      <c r="V377" s="209" t="str">
        <f>IFERROR(IF(AND($C377="",$D377="",$G377=""),"",VLOOKUP($L377,FOAPs!G$2:H$10000,2,FALSE)),"P")</f>
        <v/>
      </c>
      <c r="W377" s="253" t="str">
        <f>IF(PAF!$B377="","",IF(PAF!$B377=EL!$Y$2,"SPE",IF(PAF!$B377=EL!$Z$2,"SPM",IF(PAF!$B377=EL!$AA$2,"SPLH",IF(PAF!$B377=EL!$K$2,"AT",IF(PAF!$B377=EL!$L$2,"WTO",IF(PAF!$B377=EL!$A$22,"ES",IF(PAF!$B377=EL!$A$4,"FWT",IF(PAF!$B377=EL!$O$2,"hon",IF(PAF!$B377=EL!$P$2,"Inv",IF(PAF!$B377=EL!$P$2,"Inv",IF(PAF!$B377=EL!$Q$2,"MT",IF(PAF!$B377=EL!R$2,"NT",IF(PAF!$B377=EL!$S$2,"OSR",IF(PAF!$B377=EL!$A$10,"PM",IF(PAF!$B377=EL!$U$2,"PW",IF(PAF!$B377=EL!$A$12,"re",IF(PAF!$B377=EL!$W$2,"OT",IF(PAF!$B377=EL!$X$2,"OTSeven","?")))))))))))))))))))</f>
        <v/>
      </c>
      <c r="X377" s="249" t="str">
        <f>IF(B377="","",B377&amp;IF($C$4=EL!$E$5,"Full Time","Part Time"))</f>
        <v/>
      </c>
      <c r="Y377" s="122" t="str">
        <f>IFERROR(VLOOKUP(X377,EL!$C$2:$D$36,2,"False"),"")</f>
        <v/>
      </c>
    </row>
    <row r="378" spans="1:25" ht="21.75" customHeight="1">
      <c r="A378" s="118" t="str">
        <f t="shared" si="7"/>
        <v/>
      </c>
      <c r="B378" s="206"/>
      <c r="C378" s="199"/>
      <c r="D378" s="147"/>
      <c r="E378" s="199"/>
      <c r="F378" s="199"/>
      <c r="G378" s="120"/>
      <c r="H378" s="140"/>
      <c r="I378" s="141"/>
      <c r="J378" s="121"/>
      <c r="K378" s="141"/>
      <c r="L378" s="141"/>
      <c r="M378" s="119">
        <f>IF(AND(G378="",C378="",H378=""),SUM($M$15:$M377),IF(G378*H378=0,"",G378*H378))</f>
        <v>0</v>
      </c>
      <c r="N378" s="319"/>
      <c r="O378" s="320"/>
      <c r="P378" s="321"/>
      <c r="Q378" s="230"/>
      <c r="R378" s="209" t="str">
        <f>IFERROR(IF(AND($C378="",$D378="",$G378=""),"",VLOOKUP($I378,FOAPs!A$2:B$10000,2,FALSE)&amp;" &gt;"),"F")</f>
        <v/>
      </c>
      <c r="S378" s="292" t="str">
        <f>IFERROR(IF(AND($C378="",$G378=""),"",VLOOKUP($J378,FOAPs!C$2:D$10000,2,FALSE)&amp;" &gt;"),"O")</f>
        <v/>
      </c>
      <c r="T378" s="292"/>
      <c r="U378" s="209" t="str">
        <f>IFERROR(IF(AND($C378="",$G378=""),"",VLOOKUP($K378,FOAPs!E$2:F$10000,2,FALSE)&amp;" &gt;"),"A")</f>
        <v/>
      </c>
      <c r="V378" s="209" t="str">
        <f>IFERROR(IF(AND($C378="",$D378="",$G378=""),"",VLOOKUP($L378,FOAPs!G$2:H$10000,2,FALSE)),"P")</f>
        <v/>
      </c>
      <c r="W378" s="253" t="str">
        <f>IF(PAF!$B378="","",IF(PAF!$B378=EL!$Y$2,"SPE",IF(PAF!$B378=EL!$Z$2,"SPM",IF(PAF!$B378=EL!$AA$2,"SPLH",IF(PAF!$B378=EL!$K$2,"AT",IF(PAF!$B378=EL!$L$2,"WTO",IF(PAF!$B378=EL!$A$22,"ES",IF(PAF!$B378=EL!$A$4,"FWT",IF(PAF!$B378=EL!$O$2,"hon",IF(PAF!$B378=EL!$P$2,"Inv",IF(PAF!$B378=EL!$P$2,"Inv",IF(PAF!$B378=EL!$Q$2,"MT",IF(PAF!$B378=EL!R$2,"NT",IF(PAF!$B378=EL!$S$2,"OSR",IF(PAF!$B378=EL!$A$10,"PM",IF(PAF!$B378=EL!$U$2,"PW",IF(PAF!$B378=EL!$A$12,"re",IF(PAF!$B378=EL!$W$2,"OT",IF(PAF!$B378=EL!$X$2,"OTSeven","?")))))))))))))))))))</f>
        <v/>
      </c>
      <c r="X378" s="249" t="str">
        <f>IF(B378="","",B378&amp;IF($C$4=EL!$E$5,"Full Time","Part Time"))</f>
        <v/>
      </c>
      <c r="Y378" s="122" t="str">
        <f>IFERROR(VLOOKUP(X378,EL!$C$2:$D$36,2,"False"),"")</f>
        <v/>
      </c>
    </row>
    <row r="379" spans="1:25" ht="21.75" customHeight="1">
      <c r="A379" s="118" t="str">
        <f t="shared" si="7"/>
        <v/>
      </c>
      <c r="B379" s="206"/>
      <c r="C379" s="199"/>
      <c r="D379" s="147"/>
      <c r="E379" s="199"/>
      <c r="F379" s="199"/>
      <c r="G379" s="120"/>
      <c r="H379" s="140"/>
      <c r="I379" s="141"/>
      <c r="J379" s="121"/>
      <c r="K379" s="141"/>
      <c r="L379" s="141"/>
      <c r="M379" s="119">
        <f>IF(AND(G379="",C379="",H379=""),SUM($M$15:$M378),IF(G379*H379=0,"",G379*H379))</f>
        <v>0</v>
      </c>
      <c r="N379" s="322"/>
      <c r="O379" s="323"/>
      <c r="P379" s="324"/>
      <c r="Q379" s="230"/>
      <c r="R379" s="209" t="str">
        <f>IFERROR(IF(AND($C379="",$D379="",$G379=""),"",VLOOKUP($I379,FOAPs!A$2:B$10000,2,FALSE)&amp;" &gt;"),"F")</f>
        <v/>
      </c>
      <c r="S379" s="292" t="str">
        <f>IFERROR(IF(AND($C379="",$G379=""),"",VLOOKUP($J379,FOAPs!C$2:D$10000,2,FALSE)&amp;" &gt;"),"O")</f>
        <v/>
      </c>
      <c r="T379" s="292"/>
      <c r="U379" s="209" t="str">
        <f>IFERROR(IF(AND($C379="",$G379=""),"",VLOOKUP($K379,FOAPs!E$2:F$10000,2,FALSE)&amp;" &gt;"),"A")</f>
        <v/>
      </c>
      <c r="V379" s="209" t="str">
        <f>IFERROR(IF(AND($C379="",$D379="",$G379=""),"",VLOOKUP($L379,FOAPs!G$2:H$10000,2,FALSE)),"P")</f>
        <v/>
      </c>
      <c r="W379" s="253" t="str">
        <f>IF(PAF!$B379="","",IF(PAF!$B379=EL!$Y$2,"SPE",IF(PAF!$B379=EL!$Z$2,"SPM",IF(PAF!$B379=EL!$AA$2,"SPLH",IF(PAF!$B379=EL!$K$2,"AT",IF(PAF!$B379=EL!$L$2,"WTO",IF(PAF!$B379=EL!$A$22,"ES",IF(PAF!$B379=EL!$A$4,"FWT",IF(PAF!$B379=EL!$O$2,"hon",IF(PAF!$B379=EL!$P$2,"Inv",IF(PAF!$B379=EL!$P$2,"Inv",IF(PAF!$B379=EL!$Q$2,"MT",IF(PAF!$B379=EL!R$2,"NT",IF(PAF!$B379=EL!$S$2,"OSR",IF(PAF!$B379=EL!$A$10,"PM",IF(PAF!$B379=EL!$U$2,"PW",IF(PAF!$B379=EL!$A$12,"re",IF(PAF!$B379=EL!$W$2,"OT",IF(PAF!$B379=EL!$X$2,"OTSeven","?")))))))))))))))))))</f>
        <v/>
      </c>
      <c r="X379" s="249" t="str">
        <f>IF(B379="","",B379&amp;IF($C$4=EL!$E$5,"Full Time","Part Time"))</f>
        <v/>
      </c>
      <c r="Y379" s="122" t="str">
        <f>IFERROR(VLOOKUP(X379,EL!$C$2:$D$36,2,"False"),"")</f>
        <v/>
      </c>
    </row>
    <row r="380" spans="1:25" ht="21.75" customHeight="1">
      <c r="A380" s="118" t="str">
        <f t="shared" si="7"/>
        <v/>
      </c>
      <c r="B380" s="206"/>
      <c r="C380" s="199"/>
      <c r="D380" s="147"/>
      <c r="E380" s="199"/>
      <c r="F380" s="199"/>
      <c r="G380" s="120"/>
      <c r="H380" s="140"/>
      <c r="I380" s="141"/>
      <c r="J380" s="121"/>
      <c r="K380" s="141"/>
      <c r="L380" s="141"/>
      <c r="M380" s="119">
        <f>IF(AND(G380="",C380="",H380=""),SUM($M$15:$M379),IF(G380*H380=0,"",G380*H380))</f>
        <v>0</v>
      </c>
      <c r="N380" s="319"/>
      <c r="O380" s="320"/>
      <c r="P380" s="321"/>
      <c r="Q380" s="230"/>
      <c r="R380" s="209" t="str">
        <f>IFERROR(IF(AND($C380="",$D380="",$G380=""),"",VLOOKUP($I380,FOAPs!A$2:B$10000,2,FALSE)&amp;" &gt;"),"F")</f>
        <v/>
      </c>
      <c r="S380" s="292" t="str">
        <f>IFERROR(IF(AND($C380="",$G380=""),"",VLOOKUP($J380,FOAPs!C$2:D$10000,2,FALSE)&amp;" &gt;"),"O")</f>
        <v/>
      </c>
      <c r="T380" s="292"/>
      <c r="U380" s="209" t="str">
        <f>IFERROR(IF(AND($C380="",$G380=""),"",VLOOKUP($K380,FOAPs!E$2:F$10000,2,FALSE)&amp;" &gt;"),"A")</f>
        <v/>
      </c>
      <c r="V380" s="209" t="str">
        <f>IFERROR(IF(AND($C380="",$D380="",$G380=""),"",VLOOKUP($L380,FOAPs!G$2:H$10000,2,FALSE)),"P")</f>
        <v/>
      </c>
      <c r="W380" s="253" t="str">
        <f>IF(PAF!$B380="","",IF(PAF!$B380=EL!$Y$2,"SPE",IF(PAF!$B380=EL!$Z$2,"SPM",IF(PAF!$B380=EL!$AA$2,"SPLH",IF(PAF!$B380=EL!$K$2,"AT",IF(PAF!$B380=EL!$L$2,"WTO",IF(PAF!$B380=EL!$A$22,"ES",IF(PAF!$B380=EL!$A$4,"FWT",IF(PAF!$B380=EL!$O$2,"hon",IF(PAF!$B380=EL!$P$2,"Inv",IF(PAF!$B380=EL!$P$2,"Inv",IF(PAF!$B380=EL!$Q$2,"MT",IF(PAF!$B380=EL!R$2,"NT",IF(PAF!$B380=EL!$S$2,"OSR",IF(PAF!$B380=EL!$A$10,"PM",IF(PAF!$B380=EL!$U$2,"PW",IF(PAF!$B380=EL!$A$12,"re",IF(PAF!$B380=EL!$W$2,"OT",IF(PAF!$B380=EL!$X$2,"OTSeven","?")))))))))))))))))))</f>
        <v/>
      </c>
      <c r="X380" s="249" t="str">
        <f>IF(B380="","",B380&amp;IF($C$4=EL!$E$5,"Full Time","Part Time"))</f>
        <v/>
      </c>
      <c r="Y380" s="122" t="str">
        <f>IFERROR(VLOOKUP(X380,EL!$C$2:$D$36,2,"False"),"")</f>
        <v/>
      </c>
    </row>
    <row r="381" spans="1:25" ht="21.75" customHeight="1">
      <c r="A381" s="118" t="str">
        <f t="shared" si="7"/>
        <v/>
      </c>
      <c r="B381" s="206"/>
      <c r="C381" s="199"/>
      <c r="D381" s="147"/>
      <c r="E381" s="199"/>
      <c r="F381" s="199"/>
      <c r="G381" s="120"/>
      <c r="H381" s="140"/>
      <c r="I381" s="141"/>
      <c r="J381" s="121"/>
      <c r="K381" s="141"/>
      <c r="L381" s="141"/>
      <c r="M381" s="119">
        <f>IF(AND(G381="",C381="",H381=""),SUM($M$15:$M380),IF(G381*H381=0,"",G381*H381))</f>
        <v>0</v>
      </c>
      <c r="N381" s="322"/>
      <c r="O381" s="323"/>
      <c r="P381" s="324"/>
      <c r="Q381" s="230"/>
      <c r="R381" s="209" t="str">
        <f>IFERROR(IF(AND($C381="",$D381="",$G381=""),"",VLOOKUP($I381,FOAPs!A$2:B$10000,2,FALSE)&amp;" &gt;"),"F")</f>
        <v/>
      </c>
      <c r="S381" s="292" t="str">
        <f>IFERROR(IF(AND($C381="",$G381=""),"",VLOOKUP($J381,FOAPs!C$2:D$10000,2,FALSE)&amp;" &gt;"),"O")</f>
        <v/>
      </c>
      <c r="T381" s="292"/>
      <c r="U381" s="209" t="str">
        <f>IFERROR(IF(AND($C381="",$G381=""),"",VLOOKUP($K381,FOAPs!E$2:F$10000,2,FALSE)&amp;" &gt;"),"A")</f>
        <v/>
      </c>
      <c r="V381" s="209" t="str">
        <f>IFERROR(IF(AND($C381="",$D381="",$G381=""),"",VLOOKUP($L381,FOAPs!G$2:H$10000,2,FALSE)),"P")</f>
        <v/>
      </c>
      <c r="W381" s="253" t="str">
        <f>IF(PAF!$B381="","",IF(PAF!$B381=EL!$Y$2,"SPE",IF(PAF!$B381=EL!$Z$2,"SPM",IF(PAF!$B381=EL!$AA$2,"SPLH",IF(PAF!$B381=EL!$K$2,"AT",IF(PAF!$B381=EL!$L$2,"WTO",IF(PAF!$B381=EL!$A$22,"ES",IF(PAF!$B381=EL!$A$4,"FWT",IF(PAF!$B381=EL!$O$2,"hon",IF(PAF!$B381=EL!$P$2,"Inv",IF(PAF!$B381=EL!$P$2,"Inv",IF(PAF!$B381=EL!$Q$2,"MT",IF(PAF!$B381=EL!R$2,"NT",IF(PAF!$B381=EL!$S$2,"OSR",IF(PAF!$B381=EL!$A$10,"PM",IF(PAF!$B381=EL!$U$2,"PW",IF(PAF!$B381=EL!$A$12,"re",IF(PAF!$B381=EL!$W$2,"OT",IF(PAF!$B381=EL!$X$2,"OTSeven","?")))))))))))))))))))</f>
        <v/>
      </c>
      <c r="X381" s="249" t="str">
        <f>IF(B381="","",B381&amp;IF($C$4=EL!$E$5,"Full Time","Part Time"))</f>
        <v/>
      </c>
      <c r="Y381" s="122" t="str">
        <f>IFERROR(VLOOKUP(X381,EL!$C$2:$D$36,2,"False"),"")</f>
        <v/>
      </c>
    </row>
    <row r="382" spans="1:25" ht="21.75" customHeight="1">
      <c r="A382" s="118" t="str">
        <f t="shared" si="7"/>
        <v/>
      </c>
      <c r="B382" s="206"/>
      <c r="C382" s="199"/>
      <c r="D382" s="147"/>
      <c r="E382" s="199"/>
      <c r="F382" s="199"/>
      <c r="G382" s="120"/>
      <c r="H382" s="140"/>
      <c r="I382" s="141"/>
      <c r="J382" s="121"/>
      <c r="K382" s="141"/>
      <c r="L382" s="141"/>
      <c r="M382" s="119">
        <f>IF(AND(G382="",C382="",H382=""),SUM($M$15:$M381),IF(G382*H382=0,"",G382*H382))</f>
        <v>0</v>
      </c>
      <c r="N382" s="319"/>
      <c r="O382" s="320"/>
      <c r="P382" s="321"/>
      <c r="Q382" s="230"/>
      <c r="R382" s="209" t="str">
        <f>IFERROR(IF(AND($C382="",$D382="",$G382=""),"",VLOOKUP($I382,FOAPs!A$2:B$10000,2,FALSE)&amp;" &gt;"),"F")</f>
        <v/>
      </c>
      <c r="S382" s="292" t="str">
        <f>IFERROR(IF(AND($C382="",$G382=""),"",VLOOKUP($J382,FOAPs!C$2:D$10000,2,FALSE)&amp;" &gt;"),"O")</f>
        <v/>
      </c>
      <c r="T382" s="292"/>
      <c r="U382" s="209" t="str">
        <f>IFERROR(IF(AND($C382="",$G382=""),"",VLOOKUP($K382,FOAPs!E$2:F$10000,2,FALSE)&amp;" &gt;"),"A")</f>
        <v/>
      </c>
      <c r="V382" s="209" t="str">
        <f>IFERROR(IF(AND($C382="",$D382="",$G382=""),"",VLOOKUP($L382,FOAPs!G$2:H$10000,2,FALSE)),"P")</f>
        <v/>
      </c>
      <c r="W382" s="253" t="str">
        <f>IF(PAF!$B382="","",IF(PAF!$B382=EL!$Y$2,"SPE",IF(PAF!$B382=EL!$Z$2,"SPM",IF(PAF!$B382=EL!$AA$2,"SPLH",IF(PAF!$B382=EL!$K$2,"AT",IF(PAF!$B382=EL!$L$2,"WTO",IF(PAF!$B382=EL!$A$22,"ES",IF(PAF!$B382=EL!$A$4,"FWT",IF(PAF!$B382=EL!$O$2,"hon",IF(PAF!$B382=EL!$P$2,"Inv",IF(PAF!$B382=EL!$P$2,"Inv",IF(PAF!$B382=EL!$Q$2,"MT",IF(PAF!$B382=EL!R$2,"NT",IF(PAF!$B382=EL!$S$2,"OSR",IF(PAF!$B382=EL!$A$10,"PM",IF(PAF!$B382=EL!$U$2,"PW",IF(PAF!$B382=EL!$A$12,"re",IF(PAF!$B382=EL!$W$2,"OT",IF(PAF!$B382=EL!$X$2,"OTSeven","?")))))))))))))))))))</f>
        <v/>
      </c>
      <c r="X382" s="249" t="str">
        <f>IF(B382="","",B382&amp;IF($C$4=EL!$E$5,"Full Time","Part Time"))</f>
        <v/>
      </c>
      <c r="Y382" s="122" t="str">
        <f>IFERROR(VLOOKUP(X382,EL!$C$2:$D$36,2,"False"),"")</f>
        <v/>
      </c>
    </row>
    <row r="383" spans="1:25" ht="21.75" customHeight="1">
      <c r="A383" s="118" t="str">
        <f t="shared" si="7"/>
        <v/>
      </c>
      <c r="B383" s="206"/>
      <c r="C383" s="199"/>
      <c r="D383" s="147"/>
      <c r="E383" s="199"/>
      <c r="F383" s="199"/>
      <c r="G383" s="120"/>
      <c r="H383" s="140"/>
      <c r="I383" s="141"/>
      <c r="J383" s="121"/>
      <c r="K383" s="141"/>
      <c r="L383" s="141"/>
      <c r="M383" s="119">
        <f>IF(AND(G383="",C383="",H383=""),SUM($M$15:$M382),IF(G383*H383=0,"",G383*H383))</f>
        <v>0</v>
      </c>
      <c r="N383" s="322"/>
      <c r="O383" s="323"/>
      <c r="P383" s="324"/>
      <c r="Q383" s="230"/>
      <c r="R383" s="209" t="str">
        <f>IFERROR(IF(AND($C383="",$D383="",$G383=""),"",VLOOKUP($I383,FOAPs!A$2:B$10000,2,FALSE)&amp;" &gt;"),"F")</f>
        <v/>
      </c>
      <c r="S383" s="292" t="str">
        <f>IFERROR(IF(AND($C383="",$G383=""),"",VLOOKUP($J383,FOAPs!C$2:D$10000,2,FALSE)&amp;" &gt;"),"O")</f>
        <v/>
      </c>
      <c r="T383" s="292"/>
      <c r="U383" s="209" t="str">
        <f>IFERROR(IF(AND($C383="",$G383=""),"",VLOOKUP($K383,FOAPs!E$2:F$10000,2,FALSE)&amp;" &gt;"),"A")</f>
        <v/>
      </c>
      <c r="V383" s="209" t="str">
        <f>IFERROR(IF(AND($C383="",$D383="",$G383=""),"",VLOOKUP($L383,FOAPs!G$2:H$10000,2,FALSE)),"P")</f>
        <v/>
      </c>
      <c r="W383" s="253" t="str">
        <f>IF(PAF!$B383="","",IF(PAF!$B383=EL!$Y$2,"SPE",IF(PAF!$B383=EL!$Z$2,"SPM",IF(PAF!$B383=EL!$AA$2,"SPLH",IF(PAF!$B383=EL!$K$2,"AT",IF(PAF!$B383=EL!$L$2,"WTO",IF(PAF!$B383=EL!$A$22,"ES",IF(PAF!$B383=EL!$A$4,"FWT",IF(PAF!$B383=EL!$O$2,"hon",IF(PAF!$B383=EL!$P$2,"Inv",IF(PAF!$B383=EL!$P$2,"Inv",IF(PAF!$B383=EL!$Q$2,"MT",IF(PAF!$B383=EL!R$2,"NT",IF(PAF!$B383=EL!$S$2,"OSR",IF(PAF!$B383=EL!$A$10,"PM",IF(PAF!$B383=EL!$U$2,"PW",IF(PAF!$B383=EL!$A$12,"re",IF(PAF!$B383=EL!$W$2,"OT",IF(PAF!$B383=EL!$X$2,"OTSeven","?")))))))))))))))))))</f>
        <v/>
      </c>
      <c r="X383" s="249" t="str">
        <f>IF(B383="","",B383&amp;IF($C$4=EL!$E$5,"Full Time","Part Time"))</f>
        <v/>
      </c>
      <c r="Y383" s="122" t="str">
        <f>IFERROR(VLOOKUP(X383,EL!$C$2:$D$36,2,"False"),"")</f>
        <v/>
      </c>
    </row>
    <row r="384" spans="1:25" ht="21.75" customHeight="1">
      <c r="A384" s="118" t="str">
        <f t="shared" si="7"/>
        <v/>
      </c>
      <c r="B384" s="206"/>
      <c r="C384" s="199"/>
      <c r="D384" s="147"/>
      <c r="E384" s="199"/>
      <c r="F384" s="199"/>
      <c r="G384" s="120"/>
      <c r="H384" s="140"/>
      <c r="I384" s="141"/>
      <c r="J384" s="121"/>
      <c r="K384" s="141"/>
      <c r="L384" s="141"/>
      <c r="M384" s="119">
        <f>IF(AND(G384="",C384="",H384=""),SUM($M$15:$M383),IF(G384*H384=0,"",G384*H384))</f>
        <v>0</v>
      </c>
      <c r="N384" s="319"/>
      <c r="O384" s="320"/>
      <c r="P384" s="321"/>
      <c r="Q384" s="230"/>
      <c r="R384" s="209" t="str">
        <f>IFERROR(IF(AND($C384="",$D384="",$G384=""),"",VLOOKUP($I384,FOAPs!A$2:B$10000,2,FALSE)&amp;" &gt;"),"F")</f>
        <v/>
      </c>
      <c r="S384" s="292" t="str">
        <f>IFERROR(IF(AND($C384="",$G384=""),"",VLOOKUP($J384,FOAPs!C$2:D$10000,2,FALSE)&amp;" &gt;"),"O")</f>
        <v/>
      </c>
      <c r="T384" s="292"/>
      <c r="U384" s="209" t="str">
        <f>IFERROR(IF(AND($C384="",$G384=""),"",VLOOKUP($K384,FOAPs!E$2:F$10000,2,FALSE)&amp;" &gt;"),"A")</f>
        <v/>
      </c>
      <c r="V384" s="209" t="str">
        <f>IFERROR(IF(AND($C384="",$D384="",$G384=""),"",VLOOKUP($L384,FOAPs!G$2:H$10000,2,FALSE)),"P")</f>
        <v/>
      </c>
      <c r="W384" s="253" t="str">
        <f>IF(PAF!$B384="","",IF(PAF!$B384=EL!$Y$2,"SPE",IF(PAF!$B384=EL!$Z$2,"SPM",IF(PAF!$B384=EL!$AA$2,"SPLH",IF(PAF!$B384=EL!$K$2,"AT",IF(PAF!$B384=EL!$L$2,"WTO",IF(PAF!$B384=EL!$A$22,"ES",IF(PAF!$B384=EL!$A$4,"FWT",IF(PAF!$B384=EL!$O$2,"hon",IF(PAF!$B384=EL!$P$2,"Inv",IF(PAF!$B384=EL!$P$2,"Inv",IF(PAF!$B384=EL!$Q$2,"MT",IF(PAF!$B384=EL!R$2,"NT",IF(PAF!$B384=EL!$S$2,"OSR",IF(PAF!$B384=EL!$A$10,"PM",IF(PAF!$B384=EL!$U$2,"PW",IF(PAF!$B384=EL!$A$12,"re",IF(PAF!$B384=EL!$W$2,"OT",IF(PAF!$B384=EL!$X$2,"OTSeven","?")))))))))))))))))))</f>
        <v/>
      </c>
      <c r="X384" s="249" t="str">
        <f>IF(B384="","",B384&amp;IF($C$4=EL!$E$5,"Full Time","Part Time"))</f>
        <v/>
      </c>
      <c r="Y384" s="122" t="str">
        <f>IFERROR(VLOOKUP(X384,EL!$C$2:$D$36,2,"False"),"")</f>
        <v/>
      </c>
    </row>
    <row r="385" spans="1:25" ht="21.75" customHeight="1">
      <c r="A385" s="118" t="str">
        <f t="shared" si="7"/>
        <v/>
      </c>
      <c r="B385" s="206"/>
      <c r="C385" s="199"/>
      <c r="D385" s="147"/>
      <c r="E385" s="199"/>
      <c r="F385" s="199"/>
      <c r="G385" s="120"/>
      <c r="H385" s="140"/>
      <c r="I385" s="141"/>
      <c r="J385" s="121"/>
      <c r="K385" s="141"/>
      <c r="L385" s="141"/>
      <c r="M385" s="119">
        <f>IF(AND(G385="",C385="",H385=""),SUM($M$15:$M384),IF(G385*H385=0,"",G385*H385))</f>
        <v>0</v>
      </c>
      <c r="N385" s="322"/>
      <c r="O385" s="323"/>
      <c r="P385" s="324"/>
      <c r="Q385" s="230"/>
      <c r="R385" s="209" t="str">
        <f>IFERROR(IF(AND($C385="",$D385="",$G385=""),"",VLOOKUP($I385,FOAPs!A$2:B$10000,2,FALSE)&amp;" &gt;"),"F")</f>
        <v/>
      </c>
      <c r="S385" s="292" t="str">
        <f>IFERROR(IF(AND($C385="",$G385=""),"",VLOOKUP($J385,FOAPs!C$2:D$10000,2,FALSE)&amp;" &gt;"),"O")</f>
        <v/>
      </c>
      <c r="T385" s="292"/>
      <c r="U385" s="209" t="str">
        <f>IFERROR(IF(AND($C385="",$G385=""),"",VLOOKUP($K385,FOAPs!E$2:F$10000,2,FALSE)&amp;" &gt;"),"A")</f>
        <v/>
      </c>
      <c r="V385" s="209" t="str">
        <f>IFERROR(IF(AND($C385="",$D385="",$G385=""),"",VLOOKUP($L385,FOAPs!G$2:H$10000,2,FALSE)),"P")</f>
        <v/>
      </c>
      <c r="W385" s="253" t="str">
        <f>IF(PAF!$B385="","",IF(PAF!$B385=EL!$Y$2,"SPE",IF(PAF!$B385=EL!$Z$2,"SPM",IF(PAF!$B385=EL!$AA$2,"SPLH",IF(PAF!$B385=EL!$K$2,"AT",IF(PAF!$B385=EL!$L$2,"WTO",IF(PAF!$B385=EL!$A$22,"ES",IF(PAF!$B385=EL!$A$4,"FWT",IF(PAF!$B385=EL!$O$2,"hon",IF(PAF!$B385=EL!$P$2,"Inv",IF(PAF!$B385=EL!$P$2,"Inv",IF(PAF!$B385=EL!$Q$2,"MT",IF(PAF!$B385=EL!R$2,"NT",IF(PAF!$B385=EL!$S$2,"OSR",IF(PAF!$B385=EL!$A$10,"PM",IF(PAF!$B385=EL!$U$2,"PW",IF(PAF!$B385=EL!$A$12,"re",IF(PAF!$B385=EL!$W$2,"OT",IF(PAF!$B385=EL!$X$2,"OTSeven","?")))))))))))))))))))</f>
        <v/>
      </c>
      <c r="X385" s="249" t="str">
        <f>IF(B385="","",B385&amp;IF($C$4=EL!$E$5,"Full Time","Part Time"))</f>
        <v/>
      </c>
      <c r="Y385" s="122" t="str">
        <f>IFERROR(VLOOKUP(X385,EL!$C$2:$D$36,2,"False"),"")</f>
        <v/>
      </c>
    </row>
    <row r="386" spans="1:25" ht="21.75" customHeight="1">
      <c r="A386" s="118" t="str">
        <f t="shared" si="7"/>
        <v/>
      </c>
      <c r="B386" s="206"/>
      <c r="C386" s="199"/>
      <c r="D386" s="147"/>
      <c r="E386" s="199"/>
      <c r="F386" s="199"/>
      <c r="G386" s="120"/>
      <c r="H386" s="140"/>
      <c r="I386" s="141"/>
      <c r="J386" s="121"/>
      <c r="K386" s="141"/>
      <c r="L386" s="141"/>
      <c r="M386" s="119">
        <f>IF(AND(G386="",C386="",H386=""),SUM($M$15:$M385),IF(G386*H386=0,"",G386*H386))</f>
        <v>0</v>
      </c>
      <c r="N386" s="319"/>
      <c r="O386" s="320"/>
      <c r="P386" s="321"/>
      <c r="Q386" s="230"/>
      <c r="R386" s="209" t="str">
        <f>IFERROR(IF(AND($C386="",$D386="",$G386=""),"",VLOOKUP($I386,FOAPs!A$2:B$10000,2,FALSE)&amp;" &gt;"),"F")</f>
        <v/>
      </c>
      <c r="S386" s="292" t="str">
        <f>IFERROR(IF(AND($C386="",$G386=""),"",VLOOKUP($J386,FOAPs!C$2:D$10000,2,FALSE)&amp;" &gt;"),"O")</f>
        <v/>
      </c>
      <c r="T386" s="292"/>
      <c r="U386" s="209" t="str">
        <f>IFERROR(IF(AND($C386="",$G386=""),"",VLOOKUP($K386,FOAPs!E$2:F$10000,2,FALSE)&amp;" &gt;"),"A")</f>
        <v/>
      </c>
      <c r="V386" s="209" t="str">
        <f>IFERROR(IF(AND($C386="",$D386="",$G386=""),"",VLOOKUP($L386,FOAPs!G$2:H$10000,2,FALSE)),"P")</f>
        <v/>
      </c>
      <c r="W386" s="253" t="str">
        <f>IF(PAF!$B386="","",IF(PAF!$B386=EL!$Y$2,"SPE",IF(PAF!$B386=EL!$Z$2,"SPM",IF(PAF!$B386=EL!$AA$2,"SPLH",IF(PAF!$B386=EL!$K$2,"AT",IF(PAF!$B386=EL!$L$2,"WTO",IF(PAF!$B386=EL!$A$22,"ES",IF(PAF!$B386=EL!$A$4,"FWT",IF(PAF!$B386=EL!$O$2,"hon",IF(PAF!$B386=EL!$P$2,"Inv",IF(PAF!$B386=EL!$P$2,"Inv",IF(PAF!$B386=EL!$Q$2,"MT",IF(PAF!$B386=EL!R$2,"NT",IF(PAF!$B386=EL!$S$2,"OSR",IF(PAF!$B386=EL!$A$10,"PM",IF(PAF!$B386=EL!$U$2,"PW",IF(PAF!$B386=EL!$A$12,"re",IF(PAF!$B386=EL!$W$2,"OT",IF(PAF!$B386=EL!$X$2,"OTSeven","?")))))))))))))))))))</f>
        <v/>
      </c>
      <c r="X386" s="249" t="str">
        <f>IF(B386="","",B386&amp;IF($C$4=EL!$E$5,"Full Time","Part Time"))</f>
        <v/>
      </c>
      <c r="Y386" s="122" t="str">
        <f>IFERROR(VLOOKUP(X386,EL!$C$2:$D$36,2,"False"),"")</f>
        <v/>
      </c>
    </row>
    <row r="387" spans="1:25" ht="21.75" customHeight="1">
      <c r="A387" s="118" t="str">
        <f t="shared" si="7"/>
        <v/>
      </c>
      <c r="B387" s="206"/>
      <c r="C387" s="199"/>
      <c r="D387" s="147"/>
      <c r="E387" s="199"/>
      <c r="F387" s="199"/>
      <c r="G387" s="120"/>
      <c r="H387" s="140"/>
      <c r="I387" s="141"/>
      <c r="J387" s="121"/>
      <c r="K387" s="141"/>
      <c r="L387" s="141"/>
      <c r="M387" s="119">
        <f>IF(AND(G387="",C387="",H387=""),SUM($M$15:$M386),IF(G387*H387=0,"",G387*H387))</f>
        <v>0</v>
      </c>
      <c r="N387" s="322"/>
      <c r="O387" s="323"/>
      <c r="P387" s="324"/>
      <c r="Q387" s="230"/>
      <c r="R387" s="209" t="str">
        <f>IFERROR(IF(AND($C387="",$D387="",$G387=""),"",VLOOKUP($I387,FOAPs!A$2:B$10000,2,FALSE)&amp;" &gt;"),"F")</f>
        <v/>
      </c>
      <c r="S387" s="292" t="str">
        <f>IFERROR(IF(AND($C387="",$G387=""),"",VLOOKUP($J387,FOAPs!C$2:D$10000,2,FALSE)&amp;" &gt;"),"O")</f>
        <v/>
      </c>
      <c r="T387" s="292"/>
      <c r="U387" s="209" t="str">
        <f>IFERROR(IF(AND($C387="",$G387=""),"",VLOOKUP($K387,FOAPs!E$2:F$10000,2,FALSE)&amp;" &gt;"),"A")</f>
        <v/>
      </c>
      <c r="V387" s="209" t="str">
        <f>IFERROR(IF(AND($C387="",$D387="",$G387=""),"",VLOOKUP($L387,FOAPs!G$2:H$10000,2,FALSE)),"P")</f>
        <v/>
      </c>
      <c r="W387" s="253" t="str">
        <f>IF(PAF!$B387="","",IF(PAF!$B387=EL!$Y$2,"SPE",IF(PAF!$B387=EL!$Z$2,"SPM",IF(PAF!$B387=EL!$AA$2,"SPLH",IF(PAF!$B387=EL!$K$2,"AT",IF(PAF!$B387=EL!$L$2,"WTO",IF(PAF!$B387=EL!$A$22,"ES",IF(PAF!$B387=EL!$A$4,"FWT",IF(PAF!$B387=EL!$O$2,"hon",IF(PAF!$B387=EL!$P$2,"Inv",IF(PAF!$B387=EL!$P$2,"Inv",IF(PAF!$B387=EL!$Q$2,"MT",IF(PAF!$B387=EL!R$2,"NT",IF(PAF!$B387=EL!$S$2,"OSR",IF(PAF!$B387=EL!$A$10,"PM",IF(PAF!$B387=EL!$U$2,"PW",IF(PAF!$B387=EL!$A$12,"re",IF(PAF!$B387=EL!$W$2,"OT",IF(PAF!$B387=EL!$X$2,"OTSeven","?")))))))))))))))))))</f>
        <v/>
      </c>
      <c r="X387" s="249" t="str">
        <f>IF(B387="","",B387&amp;IF($C$4=EL!$E$5,"Full Time","Part Time"))</f>
        <v/>
      </c>
      <c r="Y387" s="122" t="str">
        <f>IFERROR(VLOOKUP(X387,EL!$C$2:$D$36,2,"False"),"")</f>
        <v/>
      </c>
    </row>
    <row r="388" spans="1:25" ht="21.75" customHeight="1">
      <c r="A388" s="118" t="str">
        <f t="shared" si="7"/>
        <v/>
      </c>
      <c r="B388" s="206"/>
      <c r="C388" s="199"/>
      <c r="D388" s="147"/>
      <c r="E388" s="199"/>
      <c r="F388" s="199"/>
      <c r="G388" s="120"/>
      <c r="H388" s="140"/>
      <c r="I388" s="141"/>
      <c r="J388" s="121"/>
      <c r="K388" s="141"/>
      <c r="L388" s="141"/>
      <c r="M388" s="119">
        <f>IF(AND(G388="",C388="",H388=""),SUM($M$15:$M387),IF(G388*H388=0,"",G388*H388))</f>
        <v>0</v>
      </c>
      <c r="N388" s="319"/>
      <c r="O388" s="320"/>
      <c r="P388" s="321"/>
      <c r="Q388" s="230"/>
      <c r="R388" s="209" t="str">
        <f>IFERROR(IF(AND($C388="",$D388="",$G388=""),"",VLOOKUP($I388,FOAPs!A$2:B$10000,2,FALSE)&amp;" &gt;"),"F")</f>
        <v/>
      </c>
      <c r="S388" s="292" t="str">
        <f>IFERROR(IF(AND($C388="",$G388=""),"",VLOOKUP($J388,FOAPs!C$2:D$10000,2,FALSE)&amp;" &gt;"),"O")</f>
        <v/>
      </c>
      <c r="T388" s="292"/>
      <c r="U388" s="209" t="str">
        <f>IFERROR(IF(AND($C388="",$G388=""),"",VLOOKUP($K388,FOAPs!E$2:F$10000,2,FALSE)&amp;" &gt;"),"A")</f>
        <v/>
      </c>
      <c r="V388" s="209" t="str">
        <f>IFERROR(IF(AND($C388="",$D388="",$G388=""),"",VLOOKUP($L388,FOAPs!G$2:H$10000,2,FALSE)),"P")</f>
        <v/>
      </c>
      <c r="W388" s="253" t="str">
        <f>IF(PAF!$B388="","",IF(PAF!$B388=EL!$Y$2,"SPE",IF(PAF!$B388=EL!$Z$2,"SPM",IF(PAF!$B388=EL!$AA$2,"SPLH",IF(PAF!$B388=EL!$K$2,"AT",IF(PAF!$B388=EL!$L$2,"WTO",IF(PAF!$B388=EL!$A$22,"ES",IF(PAF!$B388=EL!$A$4,"FWT",IF(PAF!$B388=EL!$O$2,"hon",IF(PAF!$B388=EL!$P$2,"Inv",IF(PAF!$B388=EL!$P$2,"Inv",IF(PAF!$B388=EL!$Q$2,"MT",IF(PAF!$B388=EL!R$2,"NT",IF(PAF!$B388=EL!$S$2,"OSR",IF(PAF!$B388=EL!$A$10,"PM",IF(PAF!$B388=EL!$U$2,"PW",IF(PAF!$B388=EL!$A$12,"re",IF(PAF!$B388=EL!$W$2,"OT",IF(PAF!$B388=EL!$X$2,"OTSeven","?")))))))))))))))))))</f>
        <v/>
      </c>
      <c r="X388" s="249" t="str">
        <f>IF(B388="","",B388&amp;IF($C$4=EL!$E$5,"Full Time","Part Time"))</f>
        <v/>
      </c>
      <c r="Y388" s="122" t="str">
        <f>IFERROR(VLOOKUP(X388,EL!$C$2:$D$36,2,"False"),"")</f>
        <v/>
      </c>
    </row>
    <row r="389" spans="1:25" ht="21.75" customHeight="1">
      <c r="A389" s="118" t="str">
        <f t="shared" si="7"/>
        <v/>
      </c>
      <c r="B389" s="206"/>
      <c r="C389" s="199"/>
      <c r="D389" s="147"/>
      <c r="E389" s="199"/>
      <c r="F389" s="199"/>
      <c r="G389" s="120"/>
      <c r="H389" s="140"/>
      <c r="I389" s="141"/>
      <c r="J389" s="121"/>
      <c r="K389" s="141"/>
      <c r="L389" s="141"/>
      <c r="M389" s="119">
        <f>IF(AND(G389="",C389="",H389=""),SUM($M$15:$M388),IF(G389*H389=0,"",G389*H389))</f>
        <v>0</v>
      </c>
      <c r="N389" s="322"/>
      <c r="O389" s="323"/>
      <c r="P389" s="324"/>
      <c r="Q389" s="230"/>
      <c r="R389" s="209" t="str">
        <f>IFERROR(IF(AND($C389="",$D389="",$G389=""),"",VLOOKUP($I389,FOAPs!A$2:B$10000,2,FALSE)&amp;" &gt;"),"F")</f>
        <v/>
      </c>
      <c r="S389" s="292" t="str">
        <f>IFERROR(IF(AND($C389="",$G389=""),"",VLOOKUP($J389,FOAPs!C$2:D$10000,2,FALSE)&amp;" &gt;"),"O")</f>
        <v/>
      </c>
      <c r="T389" s="292"/>
      <c r="U389" s="209" t="str">
        <f>IFERROR(IF(AND($C389="",$G389=""),"",VLOOKUP($K389,FOAPs!E$2:F$10000,2,FALSE)&amp;" &gt;"),"A")</f>
        <v/>
      </c>
      <c r="V389" s="209" t="str">
        <f>IFERROR(IF(AND($C389="",$D389="",$G389=""),"",VLOOKUP($L389,FOAPs!G$2:H$10000,2,FALSE)),"P")</f>
        <v/>
      </c>
      <c r="W389" s="253" t="str">
        <f>IF(PAF!$B389="","",IF(PAF!$B389=EL!$Y$2,"SPE",IF(PAF!$B389=EL!$Z$2,"SPM",IF(PAF!$B389=EL!$AA$2,"SPLH",IF(PAF!$B389=EL!$K$2,"AT",IF(PAF!$B389=EL!$L$2,"WTO",IF(PAF!$B389=EL!$A$22,"ES",IF(PAF!$B389=EL!$A$4,"FWT",IF(PAF!$B389=EL!$O$2,"hon",IF(PAF!$B389=EL!$P$2,"Inv",IF(PAF!$B389=EL!$P$2,"Inv",IF(PAF!$B389=EL!$Q$2,"MT",IF(PAF!$B389=EL!R$2,"NT",IF(PAF!$B389=EL!$S$2,"OSR",IF(PAF!$B389=EL!$A$10,"PM",IF(PAF!$B389=EL!$U$2,"PW",IF(PAF!$B389=EL!$A$12,"re",IF(PAF!$B389=EL!$W$2,"OT",IF(PAF!$B389=EL!$X$2,"OTSeven","?")))))))))))))))))))</f>
        <v/>
      </c>
      <c r="X389" s="249" t="str">
        <f>IF(B389="","",B389&amp;IF($C$4=EL!$E$5,"Full Time","Part Time"))</f>
        <v/>
      </c>
      <c r="Y389" s="122" t="str">
        <f>IFERROR(VLOOKUP(X389,EL!$C$2:$D$36,2,"False"),"")</f>
        <v/>
      </c>
    </row>
    <row r="390" spans="1:25" ht="21.75" customHeight="1">
      <c r="A390" s="118" t="str">
        <f t="shared" si="7"/>
        <v/>
      </c>
      <c r="B390" s="206"/>
      <c r="C390" s="199"/>
      <c r="D390" s="147"/>
      <c r="E390" s="199"/>
      <c r="F390" s="199"/>
      <c r="G390" s="120"/>
      <c r="H390" s="140"/>
      <c r="I390" s="141"/>
      <c r="J390" s="121"/>
      <c r="K390" s="141"/>
      <c r="L390" s="141"/>
      <c r="M390" s="119">
        <f>IF(AND(G390="",C390="",H390=""),SUM($M$15:$M389),IF(G390*H390=0,"",G390*H390))</f>
        <v>0</v>
      </c>
      <c r="N390" s="319"/>
      <c r="O390" s="320"/>
      <c r="P390" s="321"/>
      <c r="Q390" s="230"/>
      <c r="R390" s="209" t="str">
        <f>IFERROR(IF(AND($C390="",$D390="",$G390=""),"",VLOOKUP($I390,FOAPs!A$2:B$10000,2,FALSE)&amp;" &gt;"),"F")</f>
        <v/>
      </c>
      <c r="S390" s="292" t="str">
        <f>IFERROR(IF(AND($C390="",$G390=""),"",VLOOKUP($J390,FOAPs!C$2:D$10000,2,FALSE)&amp;" &gt;"),"O")</f>
        <v/>
      </c>
      <c r="T390" s="292"/>
      <c r="U390" s="209" t="str">
        <f>IFERROR(IF(AND($C390="",$G390=""),"",VLOOKUP($K390,FOAPs!E$2:F$10000,2,FALSE)&amp;" &gt;"),"A")</f>
        <v/>
      </c>
      <c r="V390" s="209" t="str">
        <f>IFERROR(IF(AND($C390="",$D390="",$G390=""),"",VLOOKUP($L390,FOAPs!G$2:H$10000,2,FALSE)),"P")</f>
        <v/>
      </c>
      <c r="W390" s="253" t="str">
        <f>IF(PAF!$B390="","",IF(PAF!$B390=EL!$Y$2,"SPE",IF(PAF!$B390=EL!$Z$2,"SPM",IF(PAF!$B390=EL!$AA$2,"SPLH",IF(PAF!$B390=EL!$K$2,"AT",IF(PAF!$B390=EL!$L$2,"WTO",IF(PAF!$B390=EL!$A$22,"ES",IF(PAF!$B390=EL!$A$4,"FWT",IF(PAF!$B390=EL!$O$2,"hon",IF(PAF!$B390=EL!$P$2,"Inv",IF(PAF!$B390=EL!$P$2,"Inv",IF(PAF!$B390=EL!$Q$2,"MT",IF(PAF!$B390=EL!R$2,"NT",IF(PAF!$B390=EL!$S$2,"OSR",IF(PAF!$B390=EL!$A$10,"PM",IF(PAF!$B390=EL!$U$2,"PW",IF(PAF!$B390=EL!$A$12,"re",IF(PAF!$B390=EL!$W$2,"OT",IF(PAF!$B390=EL!$X$2,"OTSeven","?")))))))))))))))))))</f>
        <v/>
      </c>
      <c r="X390" s="249" t="str">
        <f>IF(B390="","",B390&amp;IF($C$4=EL!$E$5,"Full Time","Part Time"))</f>
        <v/>
      </c>
      <c r="Y390" s="122" t="str">
        <f>IFERROR(VLOOKUP(X390,EL!$C$2:$D$36,2,"False"),"")</f>
        <v/>
      </c>
    </row>
    <row r="391" spans="1:25" ht="21.75" customHeight="1">
      <c r="A391" s="118" t="str">
        <f t="shared" si="7"/>
        <v/>
      </c>
      <c r="B391" s="206"/>
      <c r="C391" s="199"/>
      <c r="D391" s="147"/>
      <c r="E391" s="199"/>
      <c r="F391" s="199"/>
      <c r="G391" s="120"/>
      <c r="H391" s="140"/>
      <c r="I391" s="141"/>
      <c r="J391" s="121"/>
      <c r="K391" s="141"/>
      <c r="L391" s="141"/>
      <c r="M391" s="119">
        <f>IF(AND(G391="",C391="",H391=""),SUM($M$15:$M390),IF(G391*H391=0,"",G391*H391))</f>
        <v>0</v>
      </c>
      <c r="N391" s="322"/>
      <c r="O391" s="323"/>
      <c r="P391" s="324"/>
      <c r="Q391" s="230"/>
      <c r="R391" s="209" t="str">
        <f>IFERROR(IF(AND($C391="",$D391="",$G391=""),"",VLOOKUP($I391,FOAPs!A$2:B$10000,2,FALSE)&amp;" &gt;"),"F")</f>
        <v/>
      </c>
      <c r="S391" s="292" t="str">
        <f>IFERROR(IF(AND($C391="",$G391=""),"",VLOOKUP($J391,FOAPs!C$2:D$10000,2,FALSE)&amp;" &gt;"),"O")</f>
        <v/>
      </c>
      <c r="T391" s="292"/>
      <c r="U391" s="209" t="str">
        <f>IFERROR(IF(AND($C391="",$G391=""),"",VLOOKUP($K391,FOAPs!E$2:F$10000,2,FALSE)&amp;" &gt;"),"A")</f>
        <v/>
      </c>
      <c r="V391" s="209" t="str">
        <f>IFERROR(IF(AND($C391="",$D391="",$G391=""),"",VLOOKUP($L391,FOAPs!G$2:H$10000,2,FALSE)),"P")</f>
        <v/>
      </c>
      <c r="W391" s="253" t="str">
        <f>IF(PAF!$B391="","",IF(PAF!$B391=EL!$Y$2,"SPE",IF(PAF!$B391=EL!$Z$2,"SPM",IF(PAF!$B391=EL!$AA$2,"SPLH",IF(PAF!$B391=EL!$K$2,"AT",IF(PAF!$B391=EL!$L$2,"WTO",IF(PAF!$B391=EL!$A$22,"ES",IF(PAF!$B391=EL!$A$4,"FWT",IF(PAF!$B391=EL!$O$2,"hon",IF(PAF!$B391=EL!$P$2,"Inv",IF(PAF!$B391=EL!$P$2,"Inv",IF(PAF!$B391=EL!$Q$2,"MT",IF(PAF!$B391=EL!R$2,"NT",IF(PAF!$B391=EL!$S$2,"OSR",IF(PAF!$B391=EL!$A$10,"PM",IF(PAF!$B391=EL!$U$2,"PW",IF(PAF!$B391=EL!$A$12,"re",IF(PAF!$B391=EL!$W$2,"OT",IF(PAF!$B391=EL!$X$2,"OTSeven","?")))))))))))))))))))</f>
        <v/>
      </c>
      <c r="X391" s="249" t="str">
        <f>IF(B391="","",B391&amp;IF($C$4=EL!$E$5,"Full Time","Part Time"))</f>
        <v/>
      </c>
      <c r="Y391" s="122" t="str">
        <f>IFERROR(VLOOKUP(X391,EL!$C$2:$D$36,2,"False"),"")</f>
        <v/>
      </c>
    </row>
    <row r="392" spans="1:25" ht="21.75" customHeight="1">
      <c r="A392" s="118" t="str">
        <f t="shared" si="7"/>
        <v/>
      </c>
      <c r="B392" s="206"/>
      <c r="C392" s="199"/>
      <c r="D392" s="147"/>
      <c r="E392" s="199"/>
      <c r="F392" s="199"/>
      <c r="G392" s="120"/>
      <c r="H392" s="140"/>
      <c r="I392" s="141"/>
      <c r="J392" s="121"/>
      <c r="K392" s="141"/>
      <c r="L392" s="141"/>
      <c r="M392" s="119">
        <f>IF(AND(G392="",C392="",H392=""),SUM($M$15:$M391),IF(G392*H392=0,"",G392*H392))</f>
        <v>0</v>
      </c>
      <c r="N392" s="319"/>
      <c r="O392" s="320"/>
      <c r="P392" s="321"/>
      <c r="Q392" s="230"/>
      <c r="R392" s="209" t="str">
        <f>IFERROR(IF(AND($C392="",$D392="",$G392=""),"",VLOOKUP($I392,FOAPs!A$2:B$10000,2,FALSE)&amp;" &gt;"),"F")</f>
        <v/>
      </c>
      <c r="S392" s="292" t="str">
        <f>IFERROR(IF(AND($C392="",$G392=""),"",VLOOKUP($J392,FOAPs!C$2:D$10000,2,FALSE)&amp;" &gt;"),"O")</f>
        <v/>
      </c>
      <c r="T392" s="292"/>
      <c r="U392" s="209" t="str">
        <f>IFERROR(IF(AND($C392="",$G392=""),"",VLOOKUP($K392,FOAPs!E$2:F$10000,2,FALSE)&amp;" &gt;"),"A")</f>
        <v/>
      </c>
      <c r="V392" s="209" t="str">
        <f>IFERROR(IF(AND($C392="",$D392="",$G392=""),"",VLOOKUP($L392,FOAPs!G$2:H$10000,2,FALSE)),"P")</f>
        <v/>
      </c>
      <c r="W392" s="253" t="str">
        <f>IF(PAF!$B392="","",IF(PAF!$B392=EL!$Y$2,"SPE",IF(PAF!$B392=EL!$Z$2,"SPM",IF(PAF!$B392=EL!$AA$2,"SPLH",IF(PAF!$B392=EL!$K$2,"AT",IF(PAF!$B392=EL!$L$2,"WTO",IF(PAF!$B392=EL!$A$22,"ES",IF(PAF!$B392=EL!$A$4,"FWT",IF(PAF!$B392=EL!$O$2,"hon",IF(PAF!$B392=EL!$P$2,"Inv",IF(PAF!$B392=EL!$P$2,"Inv",IF(PAF!$B392=EL!$Q$2,"MT",IF(PAF!$B392=EL!R$2,"NT",IF(PAF!$B392=EL!$S$2,"OSR",IF(PAF!$B392=EL!$A$10,"PM",IF(PAF!$B392=EL!$U$2,"PW",IF(PAF!$B392=EL!$A$12,"re",IF(PAF!$B392=EL!$W$2,"OT",IF(PAF!$B392=EL!$X$2,"OTSeven","?")))))))))))))))))))</f>
        <v/>
      </c>
      <c r="X392" s="249" t="str">
        <f>IF(B392="","",B392&amp;IF($C$4=EL!$E$5,"Full Time","Part Time"))</f>
        <v/>
      </c>
      <c r="Y392" s="122" t="str">
        <f>IFERROR(VLOOKUP(X392,EL!$C$2:$D$36,2,"False"),"")</f>
        <v/>
      </c>
    </row>
    <row r="393" spans="1:25" ht="21.75" customHeight="1">
      <c r="A393" s="118" t="str">
        <f t="shared" si="7"/>
        <v/>
      </c>
      <c r="B393" s="206"/>
      <c r="C393" s="199"/>
      <c r="D393" s="147"/>
      <c r="E393" s="199"/>
      <c r="F393" s="199"/>
      <c r="G393" s="120"/>
      <c r="H393" s="140"/>
      <c r="I393" s="141"/>
      <c r="J393" s="121"/>
      <c r="K393" s="141"/>
      <c r="L393" s="141"/>
      <c r="M393" s="119">
        <f>IF(AND(G393="",C393="",H393=""),SUM($M$15:$M392),IF(G393*H393=0,"",G393*H393))</f>
        <v>0</v>
      </c>
      <c r="N393" s="322"/>
      <c r="O393" s="323"/>
      <c r="P393" s="324"/>
      <c r="Q393" s="230"/>
      <c r="R393" s="209" t="str">
        <f>IFERROR(IF(AND($C393="",$D393="",$G393=""),"",VLOOKUP($I393,FOAPs!A$2:B$10000,2,FALSE)&amp;" &gt;"),"F")</f>
        <v/>
      </c>
      <c r="S393" s="292" t="str">
        <f>IFERROR(IF(AND($C393="",$G393=""),"",VLOOKUP($J393,FOAPs!C$2:D$10000,2,FALSE)&amp;" &gt;"),"O")</f>
        <v/>
      </c>
      <c r="T393" s="292"/>
      <c r="U393" s="209" t="str">
        <f>IFERROR(IF(AND($C393="",$G393=""),"",VLOOKUP($K393,FOAPs!E$2:F$10000,2,FALSE)&amp;" &gt;"),"A")</f>
        <v/>
      </c>
      <c r="V393" s="209" t="str">
        <f>IFERROR(IF(AND($C393="",$D393="",$G393=""),"",VLOOKUP($L393,FOAPs!G$2:H$10000,2,FALSE)),"P")</f>
        <v/>
      </c>
      <c r="W393" s="253" t="str">
        <f>IF(PAF!$B393="","",IF(PAF!$B393=EL!$Y$2,"SPE",IF(PAF!$B393=EL!$Z$2,"SPM",IF(PAF!$B393=EL!$AA$2,"SPLH",IF(PAF!$B393=EL!$K$2,"AT",IF(PAF!$B393=EL!$L$2,"WTO",IF(PAF!$B393=EL!$A$22,"ES",IF(PAF!$B393=EL!$A$4,"FWT",IF(PAF!$B393=EL!$O$2,"hon",IF(PAF!$B393=EL!$P$2,"Inv",IF(PAF!$B393=EL!$P$2,"Inv",IF(PAF!$B393=EL!$Q$2,"MT",IF(PAF!$B393=EL!R$2,"NT",IF(PAF!$B393=EL!$S$2,"OSR",IF(PAF!$B393=EL!$A$10,"PM",IF(PAF!$B393=EL!$U$2,"PW",IF(PAF!$B393=EL!$A$12,"re",IF(PAF!$B393=EL!$W$2,"OT",IF(PAF!$B393=EL!$X$2,"OTSeven","?")))))))))))))))))))</f>
        <v/>
      </c>
      <c r="X393" s="249" t="str">
        <f>IF(B393="","",B393&amp;IF($C$4=EL!$E$5,"Full Time","Part Time"))</f>
        <v/>
      </c>
      <c r="Y393" s="122" t="str">
        <f>IFERROR(VLOOKUP(X393,EL!$C$2:$D$36,2,"False"),"")</f>
        <v/>
      </c>
    </row>
    <row r="394" spans="1:25" ht="21.75" customHeight="1">
      <c r="A394" s="118" t="str">
        <f t="shared" si="7"/>
        <v/>
      </c>
      <c r="B394" s="206"/>
      <c r="C394" s="199"/>
      <c r="D394" s="147"/>
      <c r="E394" s="199"/>
      <c r="F394" s="199"/>
      <c r="G394" s="120"/>
      <c r="H394" s="140"/>
      <c r="I394" s="141"/>
      <c r="J394" s="121"/>
      <c r="K394" s="141"/>
      <c r="L394" s="141"/>
      <c r="M394" s="119">
        <f>IF(AND(G394="",C394="",H394=""),SUM($M$15:$M393),IF(G394*H394=0,"",G394*H394))</f>
        <v>0</v>
      </c>
      <c r="N394" s="319"/>
      <c r="O394" s="320"/>
      <c r="P394" s="321"/>
      <c r="Q394" s="230"/>
      <c r="R394" s="209" t="str">
        <f>IFERROR(IF(AND($C394="",$D394="",$G394=""),"",VLOOKUP($I394,FOAPs!A$2:B$10000,2,FALSE)&amp;" &gt;"),"F")</f>
        <v/>
      </c>
      <c r="S394" s="292" t="str">
        <f>IFERROR(IF(AND($C394="",$G394=""),"",VLOOKUP($J394,FOAPs!C$2:D$10000,2,FALSE)&amp;" &gt;"),"O")</f>
        <v/>
      </c>
      <c r="T394" s="292"/>
      <c r="U394" s="209" t="str">
        <f>IFERROR(IF(AND($C394="",$G394=""),"",VLOOKUP($K394,FOAPs!E$2:F$10000,2,FALSE)&amp;" &gt;"),"A")</f>
        <v/>
      </c>
      <c r="V394" s="209" t="str">
        <f>IFERROR(IF(AND($C394="",$D394="",$G394=""),"",VLOOKUP($L394,FOAPs!G$2:H$10000,2,FALSE)),"P")</f>
        <v/>
      </c>
      <c r="W394" s="253" t="str">
        <f>IF(PAF!$B394="","",IF(PAF!$B394=EL!$Y$2,"SPE",IF(PAF!$B394=EL!$Z$2,"SPM",IF(PAF!$B394=EL!$AA$2,"SPLH",IF(PAF!$B394=EL!$K$2,"AT",IF(PAF!$B394=EL!$L$2,"WTO",IF(PAF!$B394=EL!$A$22,"ES",IF(PAF!$B394=EL!$A$4,"FWT",IF(PAF!$B394=EL!$O$2,"hon",IF(PAF!$B394=EL!$P$2,"Inv",IF(PAF!$B394=EL!$P$2,"Inv",IF(PAF!$B394=EL!$Q$2,"MT",IF(PAF!$B394=EL!R$2,"NT",IF(PAF!$B394=EL!$S$2,"OSR",IF(PAF!$B394=EL!$A$10,"PM",IF(PAF!$B394=EL!$U$2,"PW",IF(PAF!$B394=EL!$A$12,"re",IF(PAF!$B394=EL!$W$2,"OT",IF(PAF!$B394=EL!$X$2,"OTSeven","?")))))))))))))))))))</f>
        <v/>
      </c>
      <c r="X394" s="249" t="str">
        <f>IF(B394="","",B394&amp;IF($C$4=EL!$E$5,"Full Time","Part Time"))</f>
        <v/>
      </c>
      <c r="Y394" s="122" t="str">
        <f>IFERROR(VLOOKUP(X394,EL!$C$2:$D$36,2,"False"),"")</f>
        <v/>
      </c>
    </row>
    <row r="395" spans="1:25" ht="21.75" customHeight="1">
      <c r="A395" s="118" t="str">
        <f t="shared" si="7"/>
        <v/>
      </c>
      <c r="B395" s="206"/>
      <c r="C395" s="199"/>
      <c r="D395" s="147"/>
      <c r="E395" s="199"/>
      <c r="F395" s="199"/>
      <c r="G395" s="120"/>
      <c r="H395" s="140"/>
      <c r="I395" s="141"/>
      <c r="J395" s="121"/>
      <c r="K395" s="141"/>
      <c r="L395" s="141"/>
      <c r="M395" s="119">
        <f>IF(AND(G395="",C395="",H395=""),SUM($M$15:$M394),IF(G395*H395=0,"",G395*H395))</f>
        <v>0</v>
      </c>
      <c r="N395" s="322"/>
      <c r="O395" s="323"/>
      <c r="P395" s="324"/>
      <c r="Q395" s="230"/>
      <c r="R395" s="209" t="str">
        <f>IFERROR(IF(AND($C395="",$D395="",$G395=""),"",VLOOKUP($I395,FOAPs!A$2:B$10000,2,FALSE)&amp;" &gt;"),"F")</f>
        <v/>
      </c>
      <c r="S395" s="292" t="str">
        <f>IFERROR(IF(AND($C395="",$G395=""),"",VLOOKUP($J395,FOAPs!C$2:D$10000,2,FALSE)&amp;" &gt;"),"O")</f>
        <v/>
      </c>
      <c r="T395" s="292"/>
      <c r="U395" s="209" t="str">
        <f>IFERROR(IF(AND($C395="",$G395=""),"",VLOOKUP($K395,FOAPs!E$2:F$10000,2,FALSE)&amp;" &gt;"),"A")</f>
        <v/>
      </c>
      <c r="V395" s="209" t="str">
        <f>IFERROR(IF(AND($C395="",$D395="",$G395=""),"",VLOOKUP($L395,FOAPs!G$2:H$10000,2,FALSE)),"P")</f>
        <v/>
      </c>
      <c r="W395" s="253" t="str">
        <f>IF(PAF!$B395="","",IF(PAF!$B395=EL!$Y$2,"SPE",IF(PAF!$B395=EL!$Z$2,"SPM",IF(PAF!$B395=EL!$AA$2,"SPLH",IF(PAF!$B395=EL!$K$2,"AT",IF(PAF!$B395=EL!$L$2,"WTO",IF(PAF!$B395=EL!$A$22,"ES",IF(PAF!$B395=EL!$A$4,"FWT",IF(PAF!$B395=EL!$O$2,"hon",IF(PAF!$B395=EL!$P$2,"Inv",IF(PAF!$B395=EL!$P$2,"Inv",IF(PAF!$B395=EL!$Q$2,"MT",IF(PAF!$B395=EL!R$2,"NT",IF(PAF!$B395=EL!$S$2,"OSR",IF(PAF!$B395=EL!$A$10,"PM",IF(PAF!$B395=EL!$U$2,"PW",IF(PAF!$B395=EL!$A$12,"re",IF(PAF!$B395=EL!$W$2,"OT",IF(PAF!$B395=EL!$X$2,"OTSeven","?")))))))))))))))))))</f>
        <v/>
      </c>
      <c r="X395" s="249" t="str">
        <f>IF(B395="","",B395&amp;IF($C$4=EL!$E$5,"Full Time","Part Time"))</f>
        <v/>
      </c>
      <c r="Y395" s="122" t="str">
        <f>IFERROR(VLOOKUP(X395,EL!$C$2:$D$36,2,"False"),"")</f>
        <v/>
      </c>
    </row>
    <row r="396" spans="1:25" ht="21.75" customHeight="1">
      <c r="A396" s="118" t="str">
        <f t="shared" si="7"/>
        <v/>
      </c>
      <c r="B396" s="206"/>
      <c r="C396" s="199"/>
      <c r="D396" s="147"/>
      <c r="E396" s="199"/>
      <c r="F396" s="199"/>
      <c r="G396" s="120"/>
      <c r="H396" s="140"/>
      <c r="I396" s="141"/>
      <c r="J396" s="121"/>
      <c r="K396" s="141"/>
      <c r="L396" s="141"/>
      <c r="M396" s="119">
        <f>IF(AND(G396="",C396="",H396=""),SUM($M$15:$M395),IF(G396*H396=0,"",G396*H396))</f>
        <v>0</v>
      </c>
      <c r="N396" s="319"/>
      <c r="O396" s="320"/>
      <c r="P396" s="321"/>
      <c r="Q396" s="230"/>
      <c r="R396" s="209" t="str">
        <f>IFERROR(IF(AND($C396="",$D396="",$G396=""),"",VLOOKUP($I396,FOAPs!A$2:B$10000,2,FALSE)&amp;" &gt;"),"F")</f>
        <v/>
      </c>
      <c r="S396" s="292" t="str">
        <f>IFERROR(IF(AND($C396="",$G396=""),"",VLOOKUP($J396,FOAPs!C$2:D$10000,2,FALSE)&amp;" &gt;"),"O")</f>
        <v/>
      </c>
      <c r="T396" s="292"/>
      <c r="U396" s="209" t="str">
        <f>IFERROR(IF(AND($C396="",$G396=""),"",VLOOKUP($K396,FOAPs!E$2:F$10000,2,FALSE)&amp;" &gt;"),"A")</f>
        <v/>
      </c>
      <c r="V396" s="209" t="str">
        <f>IFERROR(IF(AND($C396="",$D396="",$G396=""),"",VLOOKUP($L396,FOAPs!G$2:H$10000,2,FALSE)),"P")</f>
        <v/>
      </c>
      <c r="W396" s="253" t="str">
        <f>IF(PAF!$B396="","",IF(PAF!$B396=EL!$Y$2,"SPE",IF(PAF!$B396=EL!$Z$2,"SPM",IF(PAF!$B396=EL!$AA$2,"SPLH",IF(PAF!$B396=EL!$K$2,"AT",IF(PAF!$B396=EL!$L$2,"WTO",IF(PAF!$B396=EL!$A$22,"ES",IF(PAF!$B396=EL!$A$4,"FWT",IF(PAF!$B396=EL!$O$2,"hon",IF(PAF!$B396=EL!$P$2,"Inv",IF(PAF!$B396=EL!$P$2,"Inv",IF(PAF!$B396=EL!$Q$2,"MT",IF(PAF!$B396=EL!R$2,"NT",IF(PAF!$B396=EL!$S$2,"OSR",IF(PAF!$B396=EL!$A$10,"PM",IF(PAF!$B396=EL!$U$2,"PW",IF(PAF!$B396=EL!$A$12,"re",IF(PAF!$B396=EL!$W$2,"OT",IF(PAF!$B396=EL!$X$2,"OTSeven","?")))))))))))))))))))</f>
        <v/>
      </c>
      <c r="X396" s="249" t="str">
        <f>IF(B396="","",B396&amp;IF($C$4=EL!$E$5,"Full Time","Part Time"))</f>
        <v/>
      </c>
      <c r="Y396" s="122" t="str">
        <f>IFERROR(VLOOKUP(X396,EL!$C$2:$D$36,2,"False"),"")</f>
        <v/>
      </c>
    </row>
    <row r="397" spans="1:25" ht="21.75" customHeight="1">
      <c r="A397" s="118" t="str">
        <f t="shared" si="7"/>
        <v/>
      </c>
      <c r="B397" s="206"/>
      <c r="C397" s="199"/>
      <c r="D397" s="147"/>
      <c r="E397" s="199"/>
      <c r="F397" s="199"/>
      <c r="G397" s="120"/>
      <c r="H397" s="140"/>
      <c r="I397" s="141"/>
      <c r="J397" s="121"/>
      <c r="K397" s="141"/>
      <c r="L397" s="141"/>
      <c r="M397" s="119">
        <f>IF(AND(G397="",C397="",H397=""),SUM($M$15:$M396),IF(G397*H397=0,"",G397*H397))</f>
        <v>0</v>
      </c>
      <c r="N397" s="322"/>
      <c r="O397" s="323"/>
      <c r="P397" s="324"/>
      <c r="Q397" s="230"/>
      <c r="R397" s="209" t="str">
        <f>IFERROR(IF(AND($C397="",$D397="",$G397=""),"",VLOOKUP($I397,FOAPs!A$2:B$10000,2,FALSE)&amp;" &gt;"),"F")</f>
        <v/>
      </c>
      <c r="S397" s="292" t="str">
        <f>IFERROR(IF(AND($C397="",$G397=""),"",VLOOKUP($J397,FOAPs!C$2:D$10000,2,FALSE)&amp;" &gt;"),"O")</f>
        <v/>
      </c>
      <c r="T397" s="292"/>
      <c r="U397" s="209" t="str">
        <f>IFERROR(IF(AND($C397="",$G397=""),"",VLOOKUP($K397,FOAPs!E$2:F$10000,2,FALSE)&amp;" &gt;"),"A")</f>
        <v/>
      </c>
      <c r="V397" s="209" t="str">
        <f>IFERROR(IF(AND($C397="",$D397="",$G397=""),"",VLOOKUP($L397,FOAPs!G$2:H$10000,2,FALSE)),"P")</f>
        <v/>
      </c>
      <c r="W397" s="253" t="str">
        <f>IF(PAF!$B397="","",IF(PAF!$B397=EL!$Y$2,"SPE",IF(PAF!$B397=EL!$Z$2,"SPM",IF(PAF!$B397=EL!$AA$2,"SPLH",IF(PAF!$B397=EL!$K$2,"AT",IF(PAF!$B397=EL!$L$2,"WTO",IF(PAF!$B397=EL!$A$22,"ES",IF(PAF!$B397=EL!$A$4,"FWT",IF(PAF!$B397=EL!$O$2,"hon",IF(PAF!$B397=EL!$P$2,"Inv",IF(PAF!$B397=EL!$P$2,"Inv",IF(PAF!$B397=EL!$Q$2,"MT",IF(PAF!$B397=EL!R$2,"NT",IF(PAF!$B397=EL!$S$2,"OSR",IF(PAF!$B397=EL!$A$10,"PM",IF(PAF!$B397=EL!$U$2,"PW",IF(PAF!$B397=EL!$A$12,"re",IF(PAF!$B397=EL!$W$2,"OT",IF(PAF!$B397=EL!$X$2,"OTSeven","?")))))))))))))))))))</f>
        <v/>
      </c>
      <c r="X397" s="249" t="str">
        <f>IF(B397="","",B397&amp;IF($C$4=EL!$E$5,"Full Time","Part Time"))</f>
        <v/>
      </c>
      <c r="Y397" s="122" t="str">
        <f>IFERROR(VLOOKUP(X397,EL!$C$2:$D$36,2,"False"),"")</f>
        <v/>
      </c>
    </row>
    <row r="398" spans="1:25" ht="21.75" customHeight="1">
      <c r="A398" s="118" t="str">
        <f t="shared" si="7"/>
        <v/>
      </c>
      <c r="B398" s="206"/>
      <c r="C398" s="199"/>
      <c r="D398" s="147"/>
      <c r="E398" s="199"/>
      <c r="F398" s="199"/>
      <c r="G398" s="120"/>
      <c r="H398" s="140"/>
      <c r="I398" s="141"/>
      <c r="J398" s="121"/>
      <c r="K398" s="141"/>
      <c r="L398" s="141"/>
      <c r="M398" s="119">
        <f>IF(AND(G398="",C398="",H398=""),SUM($M$15:$M397),IF(G398*H398=0,"",G398*H398))</f>
        <v>0</v>
      </c>
      <c r="N398" s="319"/>
      <c r="O398" s="320"/>
      <c r="P398" s="321"/>
      <c r="Q398" s="230"/>
      <c r="R398" s="209" t="str">
        <f>IFERROR(IF(AND($C398="",$D398="",$G398=""),"",VLOOKUP($I398,FOAPs!A$2:B$10000,2,FALSE)&amp;" &gt;"),"F")</f>
        <v/>
      </c>
      <c r="S398" s="292" t="str">
        <f>IFERROR(IF(AND($C398="",$G398=""),"",VLOOKUP($J398,FOAPs!C$2:D$10000,2,FALSE)&amp;" &gt;"),"O")</f>
        <v/>
      </c>
      <c r="T398" s="292"/>
      <c r="U398" s="209" t="str">
        <f>IFERROR(IF(AND($C398="",$G398=""),"",VLOOKUP($K398,FOAPs!E$2:F$10000,2,FALSE)&amp;" &gt;"),"A")</f>
        <v/>
      </c>
      <c r="V398" s="209" t="str">
        <f>IFERROR(IF(AND($C398="",$D398="",$G398=""),"",VLOOKUP($L398,FOAPs!G$2:H$10000,2,FALSE)),"P")</f>
        <v/>
      </c>
      <c r="W398" s="253" t="str">
        <f>IF(PAF!$B398="","",IF(PAF!$B398=EL!$Y$2,"SPE",IF(PAF!$B398=EL!$Z$2,"SPM",IF(PAF!$B398=EL!$AA$2,"SPLH",IF(PAF!$B398=EL!$K$2,"AT",IF(PAF!$B398=EL!$L$2,"WTO",IF(PAF!$B398=EL!$A$22,"ES",IF(PAF!$B398=EL!$A$4,"FWT",IF(PAF!$B398=EL!$O$2,"hon",IF(PAF!$B398=EL!$P$2,"Inv",IF(PAF!$B398=EL!$P$2,"Inv",IF(PAF!$B398=EL!$Q$2,"MT",IF(PAF!$B398=EL!R$2,"NT",IF(PAF!$B398=EL!$S$2,"OSR",IF(PAF!$B398=EL!$A$10,"PM",IF(PAF!$B398=EL!$U$2,"PW",IF(PAF!$B398=EL!$A$12,"re",IF(PAF!$B398=EL!$W$2,"OT",IF(PAF!$B398=EL!$X$2,"OTSeven","?")))))))))))))))))))</f>
        <v/>
      </c>
      <c r="X398" s="249" t="str">
        <f>IF(B398="","",B398&amp;IF($C$4=EL!$E$5,"Full Time","Part Time"))</f>
        <v/>
      </c>
      <c r="Y398" s="122" t="str">
        <f>IFERROR(VLOOKUP(X398,EL!$C$2:$D$36,2,"False"),"")</f>
        <v/>
      </c>
    </row>
    <row r="399" spans="1:25" ht="21.75" customHeight="1">
      <c r="A399" s="118" t="str">
        <f t="shared" si="7"/>
        <v/>
      </c>
      <c r="B399" s="206"/>
      <c r="C399" s="199"/>
      <c r="D399" s="147"/>
      <c r="E399" s="199"/>
      <c r="F399" s="199"/>
      <c r="G399" s="120"/>
      <c r="H399" s="140"/>
      <c r="I399" s="141"/>
      <c r="J399" s="121"/>
      <c r="K399" s="141"/>
      <c r="L399" s="141"/>
      <c r="M399" s="119">
        <f>IF(AND(G399="",C399="",H399=""),SUM($M$15:$M398),IF(G399*H399=0,"",G399*H399))</f>
        <v>0</v>
      </c>
      <c r="N399" s="322"/>
      <c r="O399" s="323"/>
      <c r="P399" s="324"/>
      <c r="Q399" s="230"/>
      <c r="R399" s="209" t="str">
        <f>IFERROR(IF(AND($C399="",$D399="",$G399=""),"",VLOOKUP($I399,FOAPs!A$2:B$10000,2,FALSE)&amp;" &gt;"),"F")</f>
        <v/>
      </c>
      <c r="S399" s="292" t="str">
        <f>IFERROR(IF(AND($C399="",$G399=""),"",VLOOKUP($J399,FOAPs!C$2:D$10000,2,FALSE)&amp;" &gt;"),"O")</f>
        <v/>
      </c>
      <c r="T399" s="292"/>
      <c r="U399" s="209" t="str">
        <f>IFERROR(IF(AND($C399="",$G399=""),"",VLOOKUP($K399,FOAPs!E$2:F$10000,2,FALSE)&amp;" &gt;"),"A")</f>
        <v/>
      </c>
      <c r="V399" s="209" t="str">
        <f>IFERROR(IF(AND($C399="",$D399="",$G399=""),"",VLOOKUP($L399,FOAPs!G$2:H$10000,2,FALSE)),"P")</f>
        <v/>
      </c>
      <c r="W399" s="253" t="str">
        <f>IF(PAF!$B399="","",IF(PAF!$B399=EL!$Y$2,"SPE",IF(PAF!$B399=EL!$Z$2,"SPM",IF(PAF!$B399=EL!$AA$2,"SPLH",IF(PAF!$B399=EL!$K$2,"AT",IF(PAF!$B399=EL!$L$2,"WTO",IF(PAF!$B399=EL!$A$22,"ES",IF(PAF!$B399=EL!$A$4,"FWT",IF(PAF!$B399=EL!$O$2,"hon",IF(PAF!$B399=EL!$P$2,"Inv",IF(PAF!$B399=EL!$P$2,"Inv",IF(PAF!$B399=EL!$Q$2,"MT",IF(PAF!$B399=EL!R$2,"NT",IF(PAF!$B399=EL!$S$2,"OSR",IF(PAF!$B399=EL!$A$10,"PM",IF(PAF!$B399=EL!$U$2,"PW",IF(PAF!$B399=EL!$A$12,"re",IF(PAF!$B399=EL!$W$2,"OT",IF(PAF!$B399=EL!$X$2,"OTSeven","?")))))))))))))))))))</f>
        <v/>
      </c>
      <c r="X399" s="249" t="str">
        <f>IF(B399="","",B399&amp;IF($C$4=EL!$E$5,"Full Time","Part Time"))</f>
        <v/>
      </c>
      <c r="Y399" s="122" t="str">
        <f>IFERROR(VLOOKUP(X399,EL!$C$2:$D$36,2,"False"),"")</f>
        <v/>
      </c>
    </row>
    <row r="400" spans="1:25" ht="21.75" customHeight="1">
      <c r="A400" s="118" t="str">
        <f t="shared" si="7"/>
        <v/>
      </c>
      <c r="B400" s="206"/>
      <c r="C400" s="199"/>
      <c r="D400" s="147"/>
      <c r="E400" s="199"/>
      <c r="F400" s="199"/>
      <c r="G400" s="120"/>
      <c r="H400" s="140"/>
      <c r="I400" s="141"/>
      <c r="J400" s="121"/>
      <c r="K400" s="141"/>
      <c r="L400" s="141"/>
      <c r="M400" s="119">
        <f>IF(AND(G400="",C400="",H400=""),SUM($M$15:$M399),IF(G400*H400=0,"",G400*H400))</f>
        <v>0</v>
      </c>
      <c r="N400" s="319"/>
      <c r="O400" s="320"/>
      <c r="P400" s="321"/>
      <c r="Q400" s="230"/>
      <c r="R400" s="209" t="str">
        <f>IFERROR(IF(AND($C400="",$D400="",$G400=""),"",VLOOKUP($I400,FOAPs!A$2:B$10000,2,FALSE)&amp;" &gt;"),"F")</f>
        <v/>
      </c>
      <c r="S400" s="292" t="str">
        <f>IFERROR(IF(AND($C400="",$G400=""),"",VLOOKUP($J400,FOAPs!C$2:D$10000,2,FALSE)&amp;" &gt;"),"O")</f>
        <v/>
      </c>
      <c r="T400" s="292"/>
      <c r="U400" s="209" t="str">
        <f>IFERROR(IF(AND($C400="",$G400=""),"",VLOOKUP($K400,FOAPs!E$2:F$10000,2,FALSE)&amp;" &gt;"),"A")</f>
        <v/>
      </c>
      <c r="V400" s="209" t="str">
        <f>IFERROR(IF(AND($C400="",$D400="",$G400=""),"",VLOOKUP($L400,FOAPs!G$2:H$10000,2,FALSE)),"P")</f>
        <v/>
      </c>
      <c r="W400" s="253" t="str">
        <f>IF(PAF!$B400="","",IF(PAF!$B400=EL!$Y$2,"SPE",IF(PAF!$B400=EL!$Z$2,"SPM",IF(PAF!$B400=EL!$AA$2,"SPLH",IF(PAF!$B400=EL!$K$2,"AT",IF(PAF!$B400=EL!$L$2,"WTO",IF(PAF!$B400=EL!$A$22,"ES",IF(PAF!$B400=EL!$A$4,"FWT",IF(PAF!$B400=EL!$O$2,"hon",IF(PAF!$B400=EL!$P$2,"Inv",IF(PAF!$B400=EL!$P$2,"Inv",IF(PAF!$B400=EL!$Q$2,"MT",IF(PAF!$B400=EL!R$2,"NT",IF(PAF!$B400=EL!$S$2,"OSR",IF(PAF!$B400=EL!$A$10,"PM",IF(PAF!$B400=EL!$U$2,"PW",IF(PAF!$B400=EL!$A$12,"re",IF(PAF!$B400=EL!$W$2,"OT",IF(PAF!$B400=EL!$X$2,"OTSeven","?")))))))))))))))))))</f>
        <v/>
      </c>
      <c r="X400" s="249" t="str">
        <f>IF(B400="","",B400&amp;IF($C$4=EL!$E$5,"Full Time","Part Time"))</f>
        <v/>
      </c>
      <c r="Y400" s="122" t="str">
        <f>IFERROR(VLOOKUP(X400,EL!$C$2:$D$36,2,"False"),"")</f>
        <v/>
      </c>
    </row>
    <row r="401" spans="1:25" ht="21.75" customHeight="1">
      <c r="A401" s="118" t="str">
        <f t="shared" si="7"/>
        <v/>
      </c>
      <c r="B401" s="206"/>
      <c r="C401" s="199"/>
      <c r="D401" s="147"/>
      <c r="E401" s="199"/>
      <c r="F401" s="199"/>
      <c r="G401" s="120"/>
      <c r="H401" s="140"/>
      <c r="I401" s="141"/>
      <c r="J401" s="121"/>
      <c r="K401" s="141"/>
      <c r="L401" s="141"/>
      <c r="M401" s="119">
        <f>IF(AND(G401="",C401="",H401=""),SUM($M$15:$M400),IF(G401*H401=0,"",G401*H401))</f>
        <v>0</v>
      </c>
      <c r="N401" s="322"/>
      <c r="O401" s="323"/>
      <c r="P401" s="324"/>
      <c r="Q401" s="230"/>
      <c r="R401" s="209" t="str">
        <f>IFERROR(IF(AND($C401="",$D401="",$G401=""),"",VLOOKUP($I401,FOAPs!A$2:B$10000,2,FALSE)&amp;" &gt;"),"F")</f>
        <v/>
      </c>
      <c r="S401" s="292" t="str">
        <f>IFERROR(IF(AND($C401="",$G401=""),"",VLOOKUP($J401,FOAPs!C$2:D$10000,2,FALSE)&amp;" &gt;"),"O")</f>
        <v/>
      </c>
      <c r="T401" s="292"/>
      <c r="U401" s="209" t="str">
        <f>IFERROR(IF(AND($C401="",$G401=""),"",VLOOKUP($K401,FOAPs!E$2:F$10000,2,FALSE)&amp;" &gt;"),"A")</f>
        <v/>
      </c>
      <c r="V401" s="209" t="str">
        <f>IFERROR(IF(AND($C401="",$D401="",$G401=""),"",VLOOKUP($L401,FOAPs!G$2:H$10000,2,FALSE)),"P")</f>
        <v/>
      </c>
      <c r="W401" s="253" t="str">
        <f>IF(PAF!$B401="","",IF(PAF!$B401=EL!$Y$2,"SPE",IF(PAF!$B401=EL!$Z$2,"SPM",IF(PAF!$B401=EL!$AA$2,"SPLH",IF(PAF!$B401=EL!$K$2,"AT",IF(PAF!$B401=EL!$L$2,"WTO",IF(PAF!$B401=EL!$A$22,"ES",IF(PAF!$B401=EL!$A$4,"FWT",IF(PAF!$B401=EL!$O$2,"hon",IF(PAF!$B401=EL!$P$2,"Inv",IF(PAF!$B401=EL!$P$2,"Inv",IF(PAF!$B401=EL!$Q$2,"MT",IF(PAF!$B401=EL!R$2,"NT",IF(PAF!$B401=EL!$S$2,"OSR",IF(PAF!$B401=EL!$A$10,"PM",IF(PAF!$B401=EL!$U$2,"PW",IF(PAF!$B401=EL!$A$12,"re",IF(PAF!$B401=EL!$W$2,"OT",IF(PAF!$B401=EL!$X$2,"OTSeven","?")))))))))))))))))))</f>
        <v/>
      </c>
      <c r="X401" s="249" t="str">
        <f>IF(B401="","",B401&amp;IF($C$4=EL!$E$5,"Full Time","Part Time"))</f>
        <v/>
      </c>
      <c r="Y401" s="122" t="str">
        <f>IFERROR(VLOOKUP(X401,EL!$C$2:$D$36,2,"False"),"")</f>
        <v/>
      </c>
    </row>
    <row r="402" spans="1:25" ht="21.75" customHeight="1">
      <c r="A402" s="118" t="str">
        <f t="shared" si="7"/>
        <v/>
      </c>
      <c r="B402" s="206"/>
      <c r="C402" s="199"/>
      <c r="D402" s="147"/>
      <c r="E402" s="199"/>
      <c r="F402" s="199"/>
      <c r="G402" s="120"/>
      <c r="H402" s="140"/>
      <c r="I402" s="141"/>
      <c r="J402" s="121"/>
      <c r="K402" s="141"/>
      <c r="L402" s="141"/>
      <c r="M402" s="119">
        <f>IF(AND(G402="",C402="",H402=""),SUM($M$15:$M401),IF(G402*H402=0,"",G402*H402))</f>
        <v>0</v>
      </c>
      <c r="N402" s="319"/>
      <c r="O402" s="320"/>
      <c r="P402" s="321"/>
      <c r="Q402" s="230"/>
      <c r="R402" s="209" t="str">
        <f>IFERROR(IF(AND($C402="",$D402="",$G402=""),"",VLOOKUP($I402,FOAPs!A$2:B$10000,2,FALSE)&amp;" &gt;"),"F")</f>
        <v/>
      </c>
      <c r="S402" s="292" t="str">
        <f>IFERROR(IF(AND($C402="",$G402=""),"",VLOOKUP($J402,FOAPs!C$2:D$10000,2,FALSE)&amp;" &gt;"),"O")</f>
        <v/>
      </c>
      <c r="T402" s="292"/>
      <c r="U402" s="209" t="str">
        <f>IFERROR(IF(AND($C402="",$G402=""),"",VLOOKUP($K402,FOAPs!E$2:F$10000,2,FALSE)&amp;" &gt;"),"A")</f>
        <v/>
      </c>
      <c r="V402" s="209" t="str">
        <f>IFERROR(IF(AND($C402="",$D402="",$G402=""),"",VLOOKUP($L402,FOAPs!G$2:H$10000,2,FALSE)),"P")</f>
        <v/>
      </c>
      <c r="W402" s="253" t="str">
        <f>IF(PAF!$B402="","",IF(PAF!$B402=EL!$Y$2,"SPE",IF(PAF!$B402=EL!$Z$2,"SPM",IF(PAF!$B402=EL!$AA$2,"SPLH",IF(PAF!$B402=EL!$K$2,"AT",IF(PAF!$B402=EL!$L$2,"WTO",IF(PAF!$B402=EL!$A$22,"ES",IF(PAF!$B402=EL!$A$4,"FWT",IF(PAF!$B402=EL!$O$2,"hon",IF(PAF!$B402=EL!$P$2,"Inv",IF(PAF!$B402=EL!$P$2,"Inv",IF(PAF!$B402=EL!$Q$2,"MT",IF(PAF!$B402=EL!R$2,"NT",IF(PAF!$B402=EL!$S$2,"OSR",IF(PAF!$B402=EL!$A$10,"PM",IF(PAF!$B402=EL!$U$2,"PW",IF(PAF!$B402=EL!$A$12,"re",IF(PAF!$B402=EL!$W$2,"OT",IF(PAF!$B402=EL!$X$2,"OTSeven","?")))))))))))))))))))</f>
        <v/>
      </c>
      <c r="X402" s="249" t="str">
        <f>IF(B402="","",B402&amp;IF($C$4=EL!$E$5,"Full Time","Part Time"))</f>
        <v/>
      </c>
      <c r="Y402" s="122" t="str">
        <f>IFERROR(VLOOKUP(X402,EL!$C$2:$D$36,2,"False"),"")</f>
        <v/>
      </c>
    </row>
    <row r="403" spans="1:25" ht="21.75" customHeight="1">
      <c r="A403" s="118" t="str">
        <f t="shared" si="7"/>
        <v/>
      </c>
      <c r="B403" s="206"/>
      <c r="C403" s="199"/>
      <c r="D403" s="147"/>
      <c r="E403" s="199"/>
      <c r="F403" s="199"/>
      <c r="G403" s="120"/>
      <c r="H403" s="140"/>
      <c r="I403" s="141"/>
      <c r="J403" s="121"/>
      <c r="K403" s="141"/>
      <c r="L403" s="141"/>
      <c r="M403" s="119">
        <f>IF(AND(G403="",C403="",H403=""),SUM($M$15:$M402),IF(G403*H403=0,"",G403*H403))</f>
        <v>0</v>
      </c>
      <c r="N403" s="322"/>
      <c r="O403" s="323"/>
      <c r="P403" s="324"/>
      <c r="Q403" s="230"/>
      <c r="R403" s="209" t="str">
        <f>IFERROR(IF(AND($C403="",$D403="",$G403=""),"",VLOOKUP($I403,FOAPs!A$2:B$10000,2,FALSE)&amp;" &gt;"),"F")</f>
        <v/>
      </c>
      <c r="S403" s="292" t="str">
        <f>IFERROR(IF(AND($C403="",$G403=""),"",VLOOKUP($J403,FOAPs!C$2:D$10000,2,FALSE)&amp;" &gt;"),"O")</f>
        <v/>
      </c>
      <c r="T403" s="292"/>
      <c r="U403" s="209" t="str">
        <f>IFERROR(IF(AND($C403="",$G403=""),"",VLOOKUP($K403,FOAPs!E$2:F$10000,2,FALSE)&amp;" &gt;"),"A")</f>
        <v/>
      </c>
      <c r="V403" s="209" t="str">
        <f>IFERROR(IF(AND($C403="",$D403="",$G403=""),"",VLOOKUP($L403,FOAPs!G$2:H$10000,2,FALSE)),"P")</f>
        <v/>
      </c>
      <c r="W403" s="253" t="str">
        <f>IF(PAF!$B403="","",IF(PAF!$B403=EL!$Y$2,"SPE",IF(PAF!$B403=EL!$Z$2,"SPM",IF(PAF!$B403=EL!$AA$2,"SPLH",IF(PAF!$B403=EL!$K$2,"AT",IF(PAF!$B403=EL!$L$2,"WTO",IF(PAF!$B403=EL!$A$22,"ES",IF(PAF!$B403=EL!$A$4,"FWT",IF(PAF!$B403=EL!$O$2,"hon",IF(PAF!$B403=EL!$P$2,"Inv",IF(PAF!$B403=EL!$P$2,"Inv",IF(PAF!$B403=EL!$Q$2,"MT",IF(PAF!$B403=EL!R$2,"NT",IF(PAF!$B403=EL!$S$2,"OSR",IF(PAF!$B403=EL!$A$10,"PM",IF(PAF!$B403=EL!$U$2,"PW",IF(PAF!$B403=EL!$A$12,"re",IF(PAF!$B403=EL!$W$2,"OT",IF(PAF!$B403=EL!$X$2,"OTSeven","?")))))))))))))))))))</f>
        <v/>
      </c>
      <c r="X403" s="249" t="str">
        <f>IF(B403="","",B403&amp;IF($C$4=EL!$E$5,"Full Time","Part Time"))</f>
        <v/>
      </c>
      <c r="Y403" s="122" t="str">
        <f>IFERROR(VLOOKUP(X403,EL!$C$2:$D$36,2,"False"),"")</f>
        <v/>
      </c>
    </row>
    <row r="404" spans="1:25" ht="21.75" customHeight="1">
      <c r="A404" s="118" t="str">
        <f t="shared" si="7"/>
        <v/>
      </c>
      <c r="B404" s="206"/>
      <c r="C404" s="199"/>
      <c r="D404" s="147"/>
      <c r="E404" s="199"/>
      <c r="F404" s="199"/>
      <c r="G404" s="120"/>
      <c r="H404" s="140"/>
      <c r="I404" s="141"/>
      <c r="J404" s="121"/>
      <c r="K404" s="141"/>
      <c r="L404" s="141"/>
      <c r="M404" s="119">
        <f>IF(AND(G404="",C404="",H404=""),SUM($M$15:$M403),IF(G404*H404=0,"",G404*H404))</f>
        <v>0</v>
      </c>
      <c r="N404" s="319"/>
      <c r="O404" s="320"/>
      <c r="P404" s="321"/>
      <c r="Q404" s="230"/>
      <c r="R404" s="209" t="str">
        <f>IFERROR(IF(AND($C404="",$D404="",$G404=""),"",VLOOKUP($I404,FOAPs!A$2:B$10000,2,FALSE)&amp;" &gt;"),"F")</f>
        <v/>
      </c>
      <c r="S404" s="292" t="str">
        <f>IFERROR(IF(AND($C404="",$G404=""),"",VLOOKUP($J404,FOAPs!C$2:D$10000,2,FALSE)&amp;" &gt;"),"O")</f>
        <v/>
      </c>
      <c r="T404" s="292"/>
      <c r="U404" s="209" t="str">
        <f>IFERROR(IF(AND($C404="",$G404=""),"",VLOOKUP($K404,FOAPs!E$2:F$10000,2,FALSE)&amp;" &gt;"),"A")</f>
        <v/>
      </c>
      <c r="V404" s="209" t="str">
        <f>IFERROR(IF(AND($C404="",$D404="",$G404=""),"",VLOOKUP($L404,FOAPs!G$2:H$10000,2,FALSE)),"P")</f>
        <v/>
      </c>
      <c r="W404" s="253" t="str">
        <f>IF(PAF!$B404="","",IF(PAF!$B404=EL!$Y$2,"SPE",IF(PAF!$B404=EL!$Z$2,"SPM",IF(PAF!$B404=EL!$AA$2,"SPLH",IF(PAF!$B404=EL!$K$2,"AT",IF(PAF!$B404=EL!$L$2,"WTO",IF(PAF!$B404=EL!$A$22,"ES",IF(PAF!$B404=EL!$A$4,"FWT",IF(PAF!$B404=EL!$O$2,"hon",IF(PAF!$B404=EL!$P$2,"Inv",IF(PAF!$B404=EL!$P$2,"Inv",IF(PAF!$B404=EL!$Q$2,"MT",IF(PAF!$B404=EL!R$2,"NT",IF(PAF!$B404=EL!$S$2,"OSR",IF(PAF!$B404=EL!$A$10,"PM",IF(PAF!$B404=EL!$U$2,"PW",IF(PAF!$B404=EL!$A$12,"re",IF(PAF!$B404=EL!$W$2,"OT",IF(PAF!$B404=EL!$X$2,"OTSeven","?")))))))))))))))))))</f>
        <v/>
      </c>
      <c r="X404" s="249" t="str">
        <f>IF(B404="","",B404&amp;IF($C$4=EL!$E$5,"Full Time","Part Time"))</f>
        <v/>
      </c>
      <c r="Y404" s="122" t="str">
        <f>IFERROR(VLOOKUP(X404,EL!$C$2:$D$36,2,"False"),"")</f>
        <v/>
      </c>
    </row>
    <row r="405" spans="1:25" ht="21.75" customHeight="1">
      <c r="A405" s="118" t="str">
        <f t="shared" si="7"/>
        <v/>
      </c>
      <c r="B405" s="206"/>
      <c r="C405" s="199"/>
      <c r="D405" s="147"/>
      <c r="E405" s="199"/>
      <c r="F405" s="199"/>
      <c r="G405" s="120"/>
      <c r="H405" s="140"/>
      <c r="I405" s="141"/>
      <c r="J405" s="121"/>
      <c r="K405" s="141"/>
      <c r="L405" s="141"/>
      <c r="M405" s="119">
        <f>IF(AND(G405="",C405="",H405=""),SUM($M$15:$M404),IF(G405*H405=0,"",G405*H405))</f>
        <v>0</v>
      </c>
      <c r="N405" s="322"/>
      <c r="O405" s="323"/>
      <c r="P405" s="324"/>
      <c r="Q405" s="230"/>
      <c r="R405" s="209" t="str">
        <f>IFERROR(IF(AND($C405="",$D405="",$G405=""),"",VLOOKUP($I405,FOAPs!A$2:B$10000,2,FALSE)&amp;" &gt;"),"F")</f>
        <v/>
      </c>
      <c r="S405" s="292" t="str">
        <f>IFERROR(IF(AND($C405="",$G405=""),"",VLOOKUP($J405,FOAPs!C$2:D$10000,2,FALSE)&amp;" &gt;"),"O")</f>
        <v/>
      </c>
      <c r="T405" s="292"/>
      <c r="U405" s="209" t="str">
        <f>IFERROR(IF(AND($C405="",$G405=""),"",VLOOKUP($K405,FOAPs!E$2:F$10000,2,FALSE)&amp;" &gt;"),"A")</f>
        <v/>
      </c>
      <c r="V405" s="209" t="str">
        <f>IFERROR(IF(AND($C405="",$D405="",$G405=""),"",VLOOKUP($L405,FOAPs!G$2:H$10000,2,FALSE)),"P")</f>
        <v/>
      </c>
      <c r="W405" s="253" t="str">
        <f>IF(PAF!$B405="","",IF(PAF!$B405=EL!$Y$2,"SPE",IF(PAF!$B405=EL!$Z$2,"SPM",IF(PAF!$B405=EL!$AA$2,"SPLH",IF(PAF!$B405=EL!$K$2,"AT",IF(PAF!$B405=EL!$L$2,"WTO",IF(PAF!$B405=EL!$A$22,"ES",IF(PAF!$B405=EL!$A$4,"FWT",IF(PAF!$B405=EL!$O$2,"hon",IF(PAF!$B405=EL!$P$2,"Inv",IF(PAF!$B405=EL!$P$2,"Inv",IF(PAF!$B405=EL!$Q$2,"MT",IF(PAF!$B405=EL!R$2,"NT",IF(PAF!$B405=EL!$S$2,"OSR",IF(PAF!$B405=EL!$A$10,"PM",IF(PAF!$B405=EL!$U$2,"PW",IF(PAF!$B405=EL!$A$12,"re",IF(PAF!$B405=EL!$W$2,"OT",IF(PAF!$B405=EL!$X$2,"OTSeven","?")))))))))))))))))))</f>
        <v/>
      </c>
      <c r="X405" s="249" t="str">
        <f>IF(B405="","",B405&amp;IF($C$4=EL!$E$5,"Full Time","Part Time"))</f>
        <v/>
      </c>
      <c r="Y405" s="122" t="str">
        <f>IFERROR(VLOOKUP(X405,EL!$C$2:$D$36,2,"False"),"")</f>
        <v/>
      </c>
    </row>
    <row r="406" spans="1:25" ht="21.75" customHeight="1">
      <c r="A406" s="118" t="str">
        <f t="shared" si="7"/>
        <v/>
      </c>
      <c r="B406" s="206"/>
      <c r="C406" s="199"/>
      <c r="D406" s="147"/>
      <c r="E406" s="199"/>
      <c r="F406" s="199"/>
      <c r="G406" s="120"/>
      <c r="H406" s="140"/>
      <c r="I406" s="141"/>
      <c r="J406" s="121"/>
      <c r="K406" s="141"/>
      <c r="L406" s="141"/>
      <c r="M406" s="119">
        <f>IF(AND(G406="",C406="",H406=""),SUM($M$15:$M405),IF(G406*H406=0,"",G406*H406))</f>
        <v>0</v>
      </c>
      <c r="N406" s="319"/>
      <c r="O406" s="320"/>
      <c r="P406" s="321"/>
      <c r="Q406" s="230"/>
      <c r="R406" s="209" t="str">
        <f>IFERROR(IF(AND($C406="",$D406="",$G406=""),"",VLOOKUP($I406,FOAPs!A$2:B$10000,2,FALSE)&amp;" &gt;"),"F")</f>
        <v/>
      </c>
      <c r="S406" s="292" t="str">
        <f>IFERROR(IF(AND($C406="",$G406=""),"",VLOOKUP($J406,FOAPs!C$2:D$10000,2,FALSE)&amp;" &gt;"),"O")</f>
        <v/>
      </c>
      <c r="T406" s="292"/>
      <c r="U406" s="209" t="str">
        <f>IFERROR(IF(AND($C406="",$G406=""),"",VLOOKUP($K406,FOAPs!E$2:F$10000,2,FALSE)&amp;" &gt;"),"A")</f>
        <v/>
      </c>
      <c r="V406" s="209" t="str">
        <f>IFERROR(IF(AND($C406="",$D406="",$G406=""),"",VLOOKUP($L406,FOAPs!G$2:H$10000,2,FALSE)),"P")</f>
        <v/>
      </c>
      <c r="W406" s="253" t="str">
        <f>IF(PAF!$B406="","",IF(PAF!$B406=EL!$Y$2,"SPE",IF(PAF!$B406=EL!$Z$2,"SPM",IF(PAF!$B406=EL!$AA$2,"SPLH",IF(PAF!$B406=EL!$K$2,"AT",IF(PAF!$B406=EL!$L$2,"WTO",IF(PAF!$B406=EL!$A$22,"ES",IF(PAF!$B406=EL!$A$4,"FWT",IF(PAF!$B406=EL!$O$2,"hon",IF(PAF!$B406=EL!$P$2,"Inv",IF(PAF!$B406=EL!$P$2,"Inv",IF(PAF!$B406=EL!$Q$2,"MT",IF(PAF!$B406=EL!R$2,"NT",IF(PAF!$B406=EL!$S$2,"OSR",IF(PAF!$B406=EL!$A$10,"PM",IF(PAF!$B406=EL!$U$2,"PW",IF(PAF!$B406=EL!$A$12,"re",IF(PAF!$B406=EL!$W$2,"OT",IF(PAF!$B406=EL!$X$2,"OTSeven","?")))))))))))))))))))</f>
        <v/>
      </c>
      <c r="X406" s="249" t="str">
        <f>IF(B406="","",B406&amp;IF($C$4=EL!$E$5,"Full Time","Part Time"))</f>
        <v/>
      </c>
      <c r="Y406" s="122" t="str">
        <f>IFERROR(VLOOKUP(X406,EL!$C$2:$D$36,2,"False"),"")</f>
        <v/>
      </c>
    </row>
    <row r="407" spans="1:25" ht="21.75" customHeight="1">
      <c r="A407" s="118" t="str">
        <f t="shared" si="7"/>
        <v/>
      </c>
      <c r="B407" s="206"/>
      <c r="C407" s="199"/>
      <c r="D407" s="147"/>
      <c r="E407" s="199"/>
      <c r="F407" s="199"/>
      <c r="G407" s="120"/>
      <c r="H407" s="140"/>
      <c r="I407" s="141"/>
      <c r="J407" s="121"/>
      <c r="K407" s="141"/>
      <c r="L407" s="141"/>
      <c r="M407" s="119">
        <f>IF(AND(G407="",C407="",H407=""),SUM($M$15:$M406),IF(G407*H407=0,"",G407*H407))</f>
        <v>0</v>
      </c>
      <c r="N407" s="322"/>
      <c r="O407" s="323"/>
      <c r="P407" s="324"/>
      <c r="Q407" s="230"/>
      <c r="R407" s="209" t="str">
        <f>IFERROR(IF(AND($C407="",$D407="",$G407=""),"",VLOOKUP($I407,FOAPs!A$2:B$10000,2,FALSE)&amp;" &gt;"),"F")</f>
        <v/>
      </c>
      <c r="S407" s="292" t="str">
        <f>IFERROR(IF(AND($C407="",$G407=""),"",VLOOKUP($J407,FOAPs!C$2:D$10000,2,FALSE)&amp;" &gt;"),"O")</f>
        <v/>
      </c>
      <c r="T407" s="292"/>
      <c r="U407" s="209" t="str">
        <f>IFERROR(IF(AND($C407="",$G407=""),"",VLOOKUP($K407,FOAPs!E$2:F$10000,2,FALSE)&amp;" &gt;"),"A")</f>
        <v/>
      </c>
      <c r="V407" s="209" t="str">
        <f>IFERROR(IF(AND($C407="",$D407="",$G407=""),"",VLOOKUP($L407,FOAPs!G$2:H$10000,2,FALSE)),"P")</f>
        <v/>
      </c>
      <c r="W407" s="253" t="str">
        <f>IF(PAF!$B407="","",IF(PAF!$B407=EL!$Y$2,"SPE",IF(PAF!$B407=EL!$Z$2,"SPM",IF(PAF!$B407=EL!$AA$2,"SPLH",IF(PAF!$B407=EL!$K$2,"AT",IF(PAF!$B407=EL!$L$2,"WTO",IF(PAF!$B407=EL!$A$22,"ES",IF(PAF!$B407=EL!$A$4,"FWT",IF(PAF!$B407=EL!$O$2,"hon",IF(PAF!$B407=EL!$P$2,"Inv",IF(PAF!$B407=EL!$P$2,"Inv",IF(PAF!$B407=EL!$Q$2,"MT",IF(PAF!$B407=EL!R$2,"NT",IF(PAF!$B407=EL!$S$2,"OSR",IF(PAF!$B407=EL!$A$10,"PM",IF(PAF!$B407=EL!$U$2,"PW",IF(PAF!$B407=EL!$A$12,"re",IF(PAF!$B407=EL!$W$2,"OT",IF(PAF!$B407=EL!$X$2,"OTSeven","?")))))))))))))))))))</f>
        <v/>
      </c>
      <c r="X407" s="249" t="str">
        <f>IF(B407="","",B407&amp;IF($C$4=EL!$E$5,"Full Time","Part Time"))</f>
        <v/>
      </c>
      <c r="Y407" s="122" t="str">
        <f>IFERROR(VLOOKUP(X407,EL!$C$2:$D$36,2,"False"),"")</f>
        <v/>
      </c>
    </row>
    <row r="408" spans="1:25" ht="21.75" customHeight="1">
      <c r="A408" s="118" t="str">
        <f t="shared" si="7"/>
        <v/>
      </c>
      <c r="B408" s="206"/>
      <c r="C408" s="199"/>
      <c r="D408" s="147"/>
      <c r="E408" s="199"/>
      <c r="F408" s="199"/>
      <c r="G408" s="120"/>
      <c r="H408" s="140"/>
      <c r="I408" s="141"/>
      <c r="J408" s="121"/>
      <c r="K408" s="141"/>
      <c r="L408" s="141"/>
      <c r="M408" s="119">
        <f>IF(AND(G408="",C408="",H408=""),SUM($M$15:$M407),IF(G408*H408=0,"",G408*H408))</f>
        <v>0</v>
      </c>
      <c r="N408" s="319"/>
      <c r="O408" s="320"/>
      <c r="P408" s="321"/>
      <c r="Q408" s="230"/>
      <c r="R408" s="209" t="str">
        <f>IFERROR(IF(AND($C408="",$D408="",$G408=""),"",VLOOKUP($I408,FOAPs!A$2:B$10000,2,FALSE)&amp;" &gt;"),"F")</f>
        <v/>
      </c>
      <c r="S408" s="292" t="str">
        <f>IFERROR(IF(AND($C408="",$G408=""),"",VLOOKUP($J408,FOAPs!C$2:D$10000,2,FALSE)&amp;" &gt;"),"O")</f>
        <v/>
      </c>
      <c r="T408" s="292"/>
      <c r="U408" s="209" t="str">
        <f>IFERROR(IF(AND($C408="",$G408=""),"",VLOOKUP($K408,FOAPs!E$2:F$10000,2,FALSE)&amp;" &gt;"),"A")</f>
        <v/>
      </c>
      <c r="V408" s="209" t="str">
        <f>IFERROR(IF(AND($C408="",$D408="",$G408=""),"",VLOOKUP($L408,FOAPs!G$2:H$10000,2,FALSE)),"P")</f>
        <v/>
      </c>
      <c r="W408" s="253" t="str">
        <f>IF(PAF!$B408="","",IF(PAF!$B408=EL!$Y$2,"SPE",IF(PAF!$B408=EL!$Z$2,"SPM",IF(PAF!$B408=EL!$AA$2,"SPLH",IF(PAF!$B408=EL!$K$2,"AT",IF(PAF!$B408=EL!$L$2,"WTO",IF(PAF!$B408=EL!$A$22,"ES",IF(PAF!$B408=EL!$A$4,"FWT",IF(PAF!$B408=EL!$O$2,"hon",IF(PAF!$B408=EL!$P$2,"Inv",IF(PAF!$B408=EL!$P$2,"Inv",IF(PAF!$B408=EL!$Q$2,"MT",IF(PAF!$B408=EL!R$2,"NT",IF(PAF!$B408=EL!$S$2,"OSR",IF(PAF!$B408=EL!$A$10,"PM",IF(PAF!$B408=EL!$U$2,"PW",IF(PAF!$B408=EL!$A$12,"re",IF(PAF!$B408=EL!$W$2,"OT",IF(PAF!$B408=EL!$X$2,"OTSeven","?")))))))))))))))))))</f>
        <v/>
      </c>
      <c r="X408" s="249" t="str">
        <f>IF(B408="","",B408&amp;IF($C$4=EL!$E$5,"Full Time","Part Time"))</f>
        <v/>
      </c>
      <c r="Y408" s="122" t="str">
        <f>IFERROR(VLOOKUP(X408,EL!$C$2:$D$36,2,"False"),"")</f>
        <v/>
      </c>
    </row>
    <row r="409" spans="1:25" ht="21.75" customHeight="1">
      <c r="A409" s="118" t="str">
        <f t="shared" si="7"/>
        <v/>
      </c>
      <c r="B409" s="206"/>
      <c r="C409" s="199"/>
      <c r="D409" s="147"/>
      <c r="E409" s="199"/>
      <c r="F409" s="199"/>
      <c r="G409" s="120"/>
      <c r="H409" s="140"/>
      <c r="I409" s="141"/>
      <c r="J409" s="121"/>
      <c r="K409" s="141"/>
      <c r="L409" s="141"/>
      <c r="M409" s="119">
        <f>IF(AND(G409="",C409="",H409=""),SUM($M$15:$M408),IF(G409*H409=0,"",G409*H409))</f>
        <v>0</v>
      </c>
      <c r="N409" s="322"/>
      <c r="O409" s="323"/>
      <c r="P409" s="324"/>
      <c r="Q409" s="230"/>
      <c r="R409" s="209" t="str">
        <f>IFERROR(IF(AND($C409="",$D409="",$G409=""),"",VLOOKUP($I409,FOAPs!A$2:B$10000,2,FALSE)&amp;" &gt;"),"F")</f>
        <v/>
      </c>
      <c r="S409" s="292" t="str">
        <f>IFERROR(IF(AND($C409="",$G409=""),"",VLOOKUP($J409,FOAPs!C$2:D$10000,2,FALSE)&amp;" &gt;"),"O")</f>
        <v/>
      </c>
      <c r="T409" s="292"/>
      <c r="U409" s="209" t="str">
        <f>IFERROR(IF(AND($C409="",$G409=""),"",VLOOKUP($K409,FOAPs!E$2:F$10000,2,FALSE)&amp;" &gt;"),"A")</f>
        <v/>
      </c>
      <c r="V409" s="209" t="str">
        <f>IFERROR(IF(AND($C409="",$D409="",$G409=""),"",VLOOKUP($L409,FOAPs!G$2:H$10000,2,FALSE)),"P")</f>
        <v/>
      </c>
      <c r="W409" s="253" t="str">
        <f>IF(PAF!$B409="","",IF(PAF!$B409=EL!$Y$2,"SPE",IF(PAF!$B409=EL!$Z$2,"SPM",IF(PAF!$B409=EL!$AA$2,"SPLH",IF(PAF!$B409=EL!$K$2,"AT",IF(PAF!$B409=EL!$L$2,"WTO",IF(PAF!$B409=EL!$A$22,"ES",IF(PAF!$B409=EL!$A$4,"FWT",IF(PAF!$B409=EL!$O$2,"hon",IF(PAF!$B409=EL!$P$2,"Inv",IF(PAF!$B409=EL!$P$2,"Inv",IF(PAF!$B409=EL!$Q$2,"MT",IF(PAF!$B409=EL!R$2,"NT",IF(PAF!$B409=EL!$S$2,"OSR",IF(PAF!$B409=EL!$A$10,"PM",IF(PAF!$B409=EL!$U$2,"PW",IF(PAF!$B409=EL!$A$12,"re",IF(PAF!$B409=EL!$W$2,"OT",IF(PAF!$B409=EL!$X$2,"OTSeven","?")))))))))))))))))))</f>
        <v/>
      </c>
      <c r="X409" s="249" t="str">
        <f>IF(B409="","",B409&amp;IF($C$4=EL!$E$5,"Full Time","Part Time"))</f>
        <v/>
      </c>
      <c r="Y409" s="122" t="str">
        <f>IFERROR(VLOOKUP(X409,EL!$C$2:$D$36,2,"False"),"")</f>
        <v/>
      </c>
    </row>
    <row r="410" spans="1:25" ht="21.75" customHeight="1">
      <c r="A410" s="118" t="str">
        <f t="shared" ref="A410:A473" si="8">IFERROR(IF(AND(B410="",C410="",D410="",E410="",F410="",G410="",H410=""),"",A409+1),"")</f>
        <v/>
      </c>
      <c r="B410" s="206"/>
      <c r="C410" s="199"/>
      <c r="D410" s="147"/>
      <c r="E410" s="199"/>
      <c r="F410" s="199"/>
      <c r="G410" s="120"/>
      <c r="H410" s="140"/>
      <c r="I410" s="141"/>
      <c r="J410" s="121"/>
      <c r="K410" s="141"/>
      <c r="L410" s="141"/>
      <c r="M410" s="119">
        <f>IF(AND(G410="",C410="",H410=""),SUM($M$15:$M409),IF(G410*H410=0,"",G410*H410))</f>
        <v>0</v>
      </c>
      <c r="N410" s="319"/>
      <c r="O410" s="320"/>
      <c r="P410" s="321"/>
      <c r="Q410" s="230"/>
      <c r="R410" s="209" t="str">
        <f>IFERROR(IF(AND($C410="",$D410="",$G410=""),"",VLOOKUP($I410,FOAPs!A$2:B$10000,2,FALSE)&amp;" &gt;"),"F")</f>
        <v/>
      </c>
      <c r="S410" s="292" t="str">
        <f>IFERROR(IF(AND($C410="",$G410=""),"",VLOOKUP($J410,FOAPs!C$2:D$10000,2,FALSE)&amp;" &gt;"),"O")</f>
        <v/>
      </c>
      <c r="T410" s="292"/>
      <c r="U410" s="209" t="str">
        <f>IFERROR(IF(AND($C410="",$G410=""),"",VLOOKUP($K410,FOAPs!E$2:F$10000,2,FALSE)&amp;" &gt;"),"A")</f>
        <v/>
      </c>
      <c r="V410" s="209" t="str">
        <f>IFERROR(IF(AND($C410="",$D410="",$G410=""),"",VLOOKUP($L410,FOAPs!G$2:H$10000,2,FALSE)),"P")</f>
        <v/>
      </c>
      <c r="W410" s="253" t="str">
        <f>IF(PAF!$B410="","",IF(PAF!$B410=EL!$Y$2,"SPE",IF(PAF!$B410=EL!$Z$2,"SPM",IF(PAF!$B410=EL!$AA$2,"SPLH",IF(PAF!$B410=EL!$K$2,"AT",IF(PAF!$B410=EL!$L$2,"WTO",IF(PAF!$B410=EL!$A$22,"ES",IF(PAF!$B410=EL!$A$4,"FWT",IF(PAF!$B410=EL!$O$2,"hon",IF(PAF!$B410=EL!$P$2,"Inv",IF(PAF!$B410=EL!$P$2,"Inv",IF(PAF!$B410=EL!$Q$2,"MT",IF(PAF!$B410=EL!R$2,"NT",IF(PAF!$B410=EL!$S$2,"OSR",IF(PAF!$B410=EL!$A$10,"PM",IF(PAF!$B410=EL!$U$2,"PW",IF(PAF!$B410=EL!$A$12,"re",IF(PAF!$B410=EL!$W$2,"OT",IF(PAF!$B410=EL!$X$2,"OTSeven","?")))))))))))))))))))</f>
        <v/>
      </c>
      <c r="X410" s="249" t="str">
        <f>IF(B410="","",B410&amp;IF($C$4=EL!$E$5,"Full Time","Part Time"))</f>
        <v/>
      </c>
      <c r="Y410" s="122" t="str">
        <f>IFERROR(VLOOKUP(X410,EL!$C$2:$D$36,2,"False"),"")</f>
        <v/>
      </c>
    </row>
    <row r="411" spans="1:25" ht="21.75" customHeight="1">
      <c r="A411" s="118" t="str">
        <f t="shared" si="8"/>
        <v/>
      </c>
      <c r="B411" s="206"/>
      <c r="C411" s="199"/>
      <c r="D411" s="147"/>
      <c r="E411" s="199"/>
      <c r="F411" s="199"/>
      <c r="G411" s="120"/>
      <c r="H411" s="140"/>
      <c r="I411" s="141"/>
      <c r="J411" s="121"/>
      <c r="K411" s="141"/>
      <c r="L411" s="141"/>
      <c r="M411" s="119">
        <f>IF(AND(G411="",C411="",H411=""),SUM($M$15:$M410),IF(G411*H411=0,"",G411*H411))</f>
        <v>0</v>
      </c>
      <c r="N411" s="322"/>
      <c r="O411" s="323"/>
      <c r="P411" s="324"/>
      <c r="Q411" s="230"/>
      <c r="R411" s="209" t="str">
        <f>IFERROR(IF(AND($C411="",$D411="",$G411=""),"",VLOOKUP($I411,FOAPs!A$2:B$10000,2,FALSE)&amp;" &gt;"),"F")</f>
        <v/>
      </c>
      <c r="S411" s="292" t="str">
        <f>IFERROR(IF(AND($C411="",$G411=""),"",VLOOKUP($J411,FOAPs!C$2:D$10000,2,FALSE)&amp;" &gt;"),"O")</f>
        <v/>
      </c>
      <c r="T411" s="292"/>
      <c r="U411" s="209" t="str">
        <f>IFERROR(IF(AND($C411="",$G411=""),"",VLOOKUP($K411,FOAPs!E$2:F$10000,2,FALSE)&amp;" &gt;"),"A")</f>
        <v/>
      </c>
      <c r="V411" s="209" t="str">
        <f>IFERROR(IF(AND($C411="",$D411="",$G411=""),"",VLOOKUP($L411,FOAPs!G$2:H$10000,2,FALSE)),"P")</f>
        <v/>
      </c>
      <c r="W411" s="253" t="str">
        <f>IF(PAF!$B411="","",IF(PAF!$B411=EL!$Y$2,"SPE",IF(PAF!$B411=EL!$Z$2,"SPM",IF(PAF!$B411=EL!$AA$2,"SPLH",IF(PAF!$B411=EL!$K$2,"AT",IF(PAF!$B411=EL!$L$2,"WTO",IF(PAF!$B411=EL!$A$22,"ES",IF(PAF!$B411=EL!$A$4,"FWT",IF(PAF!$B411=EL!$O$2,"hon",IF(PAF!$B411=EL!$P$2,"Inv",IF(PAF!$B411=EL!$P$2,"Inv",IF(PAF!$B411=EL!$Q$2,"MT",IF(PAF!$B411=EL!R$2,"NT",IF(PAF!$B411=EL!$S$2,"OSR",IF(PAF!$B411=EL!$A$10,"PM",IF(PAF!$B411=EL!$U$2,"PW",IF(PAF!$B411=EL!$A$12,"re",IF(PAF!$B411=EL!$W$2,"OT",IF(PAF!$B411=EL!$X$2,"OTSeven","?")))))))))))))))))))</f>
        <v/>
      </c>
      <c r="X411" s="249" t="str">
        <f>IF(B411="","",B411&amp;IF($C$4=EL!$E$5,"Full Time","Part Time"))</f>
        <v/>
      </c>
      <c r="Y411" s="122" t="str">
        <f>IFERROR(VLOOKUP(X411,EL!$C$2:$D$36,2,"False"),"")</f>
        <v/>
      </c>
    </row>
    <row r="412" spans="1:25" ht="21.75" customHeight="1">
      <c r="A412" s="118" t="str">
        <f t="shared" si="8"/>
        <v/>
      </c>
      <c r="B412" s="206"/>
      <c r="C412" s="199"/>
      <c r="D412" s="147"/>
      <c r="E412" s="199"/>
      <c r="F412" s="199"/>
      <c r="G412" s="120"/>
      <c r="H412" s="140"/>
      <c r="I412" s="141"/>
      <c r="J412" s="121"/>
      <c r="K412" s="141"/>
      <c r="L412" s="141"/>
      <c r="M412" s="119">
        <f>IF(AND(G412="",C412="",H412=""),SUM($M$15:$M411),IF(G412*H412=0,"",G412*H412))</f>
        <v>0</v>
      </c>
      <c r="N412" s="319"/>
      <c r="O412" s="320"/>
      <c r="P412" s="321"/>
      <c r="Q412" s="230"/>
      <c r="R412" s="209" t="str">
        <f>IFERROR(IF(AND($C412="",$D412="",$G412=""),"",VLOOKUP($I412,FOAPs!A$2:B$10000,2,FALSE)&amp;" &gt;"),"F")</f>
        <v/>
      </c>
      <c r="S412" s="292" t="str">
        <f>IFERROR(IF(AND($C412="",$G412=""),"",VLOOKUP($J412,FOAPs!C$2:D$10000,2,FALSE)&amp;" &gt;"),"O")</f>
        <v/>
      </c>
      <c r="T412" s="292"/>
      <c r="U412" s="209" t="str">
        <f>IFERROR(IF(AND($C412="",$G412=""),"",VLOOKUP($K412,FOAPs!E$2:F$10000,2,FALSE)&amp;" &gt;"),"A")</f>
        <v/>
      </c>
      <c r="V412" s="209" t="str">
        <f>IFERROR(IF(AND($C412="",$D412="",$G412=""),"",VLOOKUP($L412,FOAPs!G$2:H$10000,2,FALSE)),"P")</f>
        <v/>
      </c>
      <c r="W412" s="253" t="str">
        <f>IF(PAF!$B412="","",IF(PAF!$B412=EL!$Y$2,"SPE",IF(PAF!$B412=EL!$Z$2,"SPM",IF(PAF!$B412=EL!$AA$2,"SPLH",IF(PAF!$B412=EL!$K$2,"AT",IF(PAF!$B412=EL!$L$2,"WTO",IF(PAF!$B412=EL!$A$22,"ES",IF(PAF!$B412=EL!$A$4,"FWT",IF(PAF!$B412=EL!$O$2,"hon",IF(PAF!$B412=EL!$P$2,"Inv",IF(PAF!$B412=EL!$P$2,"Inv",IF(PAF!$B412=EL!$Q$2,"MT",IF(PAF!$B412=EL!R$2,"NT",IF(PAF!$B412=EL!$S$2,"OSR",IF(PAF!$B412=EL!$A$10,"PM",IF(PAF!$B412=EL!$U$2,"PW",IF(PAF!$B412=EL!$A$12,"re",IF(PAF!$B412=EL!$W$2,"OT",IF(PAF!$B412=EL!$X$2,"OTSeven","?")))))))))))))))))))</f>
        <v/>
      </c>
      <c r="X412" s="249" t="str">
        <f>IF(B412="","",B412&amp;IF($C$4=EL!$E$5,"Full Time","Part Time"))</f>
        <v/>
      </c>
      <c r="Y412" s="122" t="str">
        <f>IFERROR(VLOOKUP(X412,EL!$C$2:$D$36,2,"False"),"")</f>
        <v/>
      </c>
    </row>
    <row r="413" spans="1:25" ht="21.75" customHeight="1">
      <c r="A413" s="118" t="str">
        <f t="shared" si="8"/>
        <v/>
      </c>
      <c r="B413" s="206"/>
      <c r="C413" s="199"/>
      <c r="D413" s="147"/>
      <c r="E413" s="199"/>
      <c r="F413" s="199"/>
      <c r="G413" s="120"/>
      <c r="H413" s="140"/>
      <c r="I413" s="141"/>
      <c r="J413" s="121"/>
      <c r="K413" s="141"/>
      <c r="L413" s="141"/>
      <c r="M413" s="119">
        <f>IF(AND(G413="",C413="",H413=""),SUM($M$15:$M412),IF(G413*H413=0,"",G413*H413))</f>
        <v>0</v>
      </c>
      <c r="N413" s="322"/>
      <c r="O413" s="323"/>
      <c r="P413" s="324"/>
      <c r="Q413" s="230"/>
      <c r="R413" s="209" t="str">
        <f>IFERROR(IF(AND($C413="",$D413="",$G413=""),"",VLOOKUP($I413,FOAPs!A$2:B$10000,2,FALSE)&amp;" &gt;"),"F")</f>
        <v/>
      </c>
      <c r="S413" s="292" t="str">
        <f>IFERROR(IF(AND($C413="",$G413=""),"",VLOOKUP($J413,FOAPs!C$2:D$10000,2,FALSE)&amp;" &gt;"),"O")</f>
        <v/>
      </c>
      <c r="T413" s="292"/>
      <c r="U413" s="209" t="str">
        <f>IFERROR(IF(AND($C413="",$G413=""),"",VLOOKUP($K413,FOAPs!E$2:F$10000,2,FALSE)&amp;" &gt;"),"A")</f>
        <v/>
      </c>
      <c r="V413" s="209" t="str">
        <f>IFERROR(IF(AND($C413="",$D413="",$G413=""),"",VLOOKUP($L413,FOAPs!G$2:H$10000,2,FALSE)),"P")</f>
        <v/>
      </c>
      <c r="W413" s="253" t="str">
        <f>IF(PAF!$B413="","",IF(PAF!$B413=EL!$Y$2,"SPE",IF(PAF!$B413=EL!$Z$2,"SPM",IF(PAF!$B413=EL!$AA$2,"SPLH",IF(PAF!$B413=EL!$K$2,"AT",IF(PAF!$B413=EL!$L$2,"WTO",IF(PAF!$B413=EL!$A$22,"ES",IF(PAF!$B413=EL!$A$4,"FWT",IF(PAF!$B413=EL!$O$2,"hon",IF(PAF!$B413=EL!$P$2,"Inv",IF(PAF!$B413=EL!$P$2,"Inv",IF(PAF!$B413=EL!$Q$2,"MT",IF(PAF!$B413=EL!R$2,"NT",IF(PAF!$B413=EL!$S$2,"OSR",IF(PAF!$B413=EL!$A$10,"PM",IF(PAF!$B413=EL!$U$2,"PW",IF(PAF!$B413=EL!$A$12,"re",IF(PAF!$B413=EL!$W$2,"OT",IF(PAF!$B413=EL!$X$2,"OTSeven","?")))))))))))))))))))</f>
        <v/>
      </c>
      <c r="X413" s="249" t="str">
        <f>IF(B413="","",B413&amp;IF($C$4=EL!$E$5,"Full Time","Part Time"))</f>
        <v/>
      </c>
      <c r="Y413" s="122" t="str">
        <f>IFERROR(VLOOKUP(X413,EL!$C$2:$D$36,2,"False"),"")</f>
        <v/>
      </c>
    </row>
    <row r="414" spans="1:25" ht="21.75" customHeight="1">
      <c r="A414" s="118" t="str">
        <f t="shared" si="8"/>
        <v/>
      </c>
      <c r="B414" s="206"/>
      <c r="C414" s="199"/>
      <c r="D414" s="147"/>
      <c r="E414" s="199"/>
      <c r="F414" s="199"/>
      <c r="G414" s="120"/>
      <c r="H414" s="140"/>
      <c r="I414" s="141"/>
      <c r="J414" s="121"/>
      <c r="K414" s="141"/>
      <c r="L414" s="141"/>
      <c r="M414" s="119">
        <f>IF(AND(G414="",C414="",H414=""),SUM($M$15:$M413),IF(G414*H414=0,"",G414*H414))</f>
        <v>0</v>
      </c>
      <c r="N414" s="319"/>
      <c r="O414" s="320"/>
      <c r="P414" s="321"/>
      <c r="Q414" s="230"/>
      <c r="R414" s="209" t="str">
        <f>IFERROR(IF(AND($C414="",$D414="",$G414=""),"",VLOOKUP($I414,FOAPs!A$2:B$10000,2,FALSE)&amp;" &gt;"),"F")</f>
        <v/>
      </c>
      <c r="S414" s="292" t="str">
        <f>IFERROR(IF(AND($C414="",$G414=""),"",VLOOKUP($J414,FOAPs!C$2:D$10000,2,FALSE)&amp;" &gt;"),"O")</f>
        <v/>
      </c>
      <c r="T414" s="292"/>
      <c r="U414" s="209" t="str">
        <f>IFERROR(IF(AND($C414="",$G414=""),"",VLOOKUP($K414,FOAPs!E$2:F$10000,2,FALSE)&amp;" &gt;"),"A")</f>
        <v/>
      </c>
      <c r="V414" s="209" t="str">
        <f>IFERROR(IF(AND($C414="",$D414="",$G414=""),"",VLOOKUP($L414,FOAPs!G$2:H$10000,2,FALSE)),"P")</f>
        <v/>
      </c>
      <c r="W414" s="253" t="str">
        <f>IF(PAF!$B414="","",IF(PAF!$B414=EL!$Y$2,"SPE",IF(PAF!$B414=EL!$Z$2,"SPM",IF(PAF!$B414=EL!$AA$2,"SPLH",IF(PAF!$B414=EL!$K$2,"AT",IF(PAF!$B414=EL!$L$2,"WTO",IF(PAF!$B414=EL!$A$22,"ES",IF(PAF!$B414=EL!$A$4,"FWT",IF(PAF!$B414=EL!$O$2,"hon",IF(PAF!$B414=EL!$P$2,"Inv",IF(PAF!$B414=EL!$P$2,"Inv",IF(PAF!$B414=EL!$Q$2,"MT",IF(PAF!$B414=EL!R$2,"NT",IF(PAF!$B414=EL!$S$2,"OSR",IF(PAF!$B414=EL!$A$10,"PM",IF(PAF!$B414=EL!$U$2,"PW",IF(PAF!$B414=EL!$A$12,"re",IF(PAF!$B414=EL!$W$2,"OT",IF(PAF!$B414=EL!$X$2,"OTSeven","?")))))))))))))))))))</f>
        <v/>
      </c>
      <c r="X414" s="249" t="str">
        <f>IF(B414="","",B414&amp;IF($C$4=EL!$E$5,"Full Time","Part Time"))</f>
        <v/>
      </c>
      <c r="Y414" s="122" t="str">
        <f>IFERROR(VLOOKUP(X414,EL!$C$2:$D$36,2,"False"),"")</f>
        <v/>
      </c>
    </row>
    <row r="415" spans="1:25" ht="21.75" customHeight="1">
      <c r="A415" s="118" t="str">
        <f t="shared" si="8"/>
        <v/>
      </c>
      <c r="B415" s="206"/>
      <c r="C415" s="199"/>
      <c r="D415" s="147"/>
      <c r="E415" s="199"/>
      <c r="F415" s="199"/>
      <c r="G415" s="120"/>
      <c r="H415" s="140"/>
      <c r="I415" s="141"/>
      <c r="J415" s="121"/>
      <c r="K415" s="141"/>
      <c r="L415" s="141"/>
      <c r="M415" s="119">
        <f>IF(AND(G415="",C415="",H415=""),SUM($M$15:$M414),IF(G415*H415=0,"",G415*H415))</f>
        <v>0</v>
      </c>
      <c r="N415" s="322"/>
      <c r="O415" s="323"/>
      <c r="P415" s="324"/>
      <c r="Q415" s="230"/>
      <c r="R415" s="209" t="str">
        <f>IFERROR(IF(AND($C415="",$D415="",$G415=""),"",VLOOKUP($I415,FOAPs!A$2:B$10000,2,FALSE)&amp;" &gt;"),"F")</f>
        <v/>
      </c>
      <c r="S415" s="292" t="str">
        <f>IFERROR(IF(AND($C415="",$G415=""),"",VLOOKUP($J415,FOAPs!C$2:D$10000,2,FALSE)&amp;" &gt;"),"O")</f>
        <v/>
      </c>
      <c r="T415" s="292"/>
      <c r="U415" s="209" t="str">
        <f>IFERROR(IF(AND($C415="",$G415=""),"",VLOOKUP($K415,FOAPs!E$2:F$10000,2,FALSE)&amp;" &gt;"),"A")</f>
        <v/>
      </c>
      <c r="V415" s="209" t="str">
        <f>IFERROR(IF(AND($C415="",$D415="",$G415=""),"",VLOOKUP($L415,FOAPs!G$2:H$10000,2,FALSE)),"P")</f>
        <v/>
      </c>
      <c r="W415" s="253" t="str">
        <f>IF(PAF!$B415="","",IF(PAF!$B415=EL!$Y$2,"SPE",IF(PAF!$B415=EL!$Z$2,"SPM",IF(PAF!$B415=EL!$AA$2,"SPLH",IF(PAF!$B415=EL!$K$2,"AT",IF(PAF!$B415=EL!$L$2,"WTO",IF(PAF!$B415=EL!$A$22,"ES",IF(PAF!$B415=EL!$A$4,"FWT",IF(PAF!$B415=EL!$O$2,"hon",IF(PAF!$B415=EL!$P$2,"Inv",IF(PAF!$B415=EL!$P$2,"Inv",IF(PAF!$B415=EL!$Q$2,"MT",IF(PAF!$B415=EL!R$2,"NT",IF(PAF!$B415=EL!$S$2,"OSR",IF(PAF!$B415=EL!$A$10,"PM",IF(PAF!$B415=EL!$U$2,"PW",IF(PAF!$B415=EL!$A$12,"re",IF(PAF!$B415=EL!$W$2,"OT",IF(PAF!$B415=EL!$X$2,"OTSeven","?")))))))))))))))))))</f>
        <v/>
      </c>
      <c r="X415" s="249" t="str">
        <f>IF(B415="","",B415&amp;IF($C$4=EL!$E$5,"Full Time","Part Time"))</f>
        <v/>
      </c>
      <c r="Y415" s="122" t="str">
        <f>IFERROR(VLOOKUP(X415,EL!$C$2:$D$36,2,"False"),"")</f>
        <v/>
      </c>
    </row>
    <row r="416" spans="1:25" ht="21.75" customHeight="1">
      <c r="A416" s="118" t="str">
        <f t="shared" si="8"/>
        <v/>
      </c>
      <c r="B416" s="206"/>
      <c r="C416" s="199"/>
      <c r="D416" s="147"/>
      <c r="E416" s="199"/>
      <c r="F416" s="199"/>
      <c r="G416" s="120"/>
      <c r="H416" s="140"/>
      <c r="I416" s="141"/>
      <c r="J416" s="121"/>
      <c r="K416" s="141"/>
      <c r="L416" s="141"/>
      <c r="M416" s="119">
        <f>IF(AND(G416="",C416="",H416=""),SUM($M$15:$M415),IF(G416*H416=0,"",G416*H416))</f>
        <v>0</v>
      </c>
      <c r="N416" s="319"/>
      <c r="O416" s="320"/>
      <c r="P416" s="321"/>
      <c r="Q416" s="230"/>
      <c r="R416" s="209" t="str">
        <f>IFERROR(IF(AND($C416="",$D416="",$G416=""),"",VLOOKUP($I416,FOAPs!A$2:B$10000,2,FALSE)&amp;" &gt;"),"F")</f>
        <v/>
      </c>
      <c r="S416" s="292" t="str">
        <f>IFERROR(IF(AND($C416="",$G416=""),"",VLOOKUP($J416,FOAPs!C$2:D$10000,2,FALSE)&amp;" &gt;"),"O")</f>
        <v/>
      </c>
      <c r="T416" s="292"/>
      <c r="U416" s="209" t="str">
        <f>IFERROR(IF(AND($C416="",$G416=""),"",VLOOKUP($K416,FOAPs!E$2:F$10000,2,FALSE)&amp;" &gt;"),"A")</f>
        <v/>
      </c>
      <c r="V416" s="209" t="str">
        <f>IFERROR(IF(AND($C416="",$D416="",$G416=""),"",VLOOKUP($L416,FOAPs!G$2:H$10000,2,FALSE)),"P")</f>
        <v/>
      </c>
      <c r="W416" s="253" t="str">
        <f>IF(PAF!$B416="","",IF(PAF!$B416=EL!$Y$2,"SPE",IF(PAF!$B416=EL!$Z$2,"SPM",IF(PAF!$B416=EL!$AA$2,"SPLH",IF(PAF!$B416=EL!$K$2,"AT",IF(PAF!$B416=EL!$L$2,"WTO",IF(PAF!$B416=EL!$A$22,"ES",IF(PAF!$B416=EL!$A$4,"FWT",IF(PAF!$B416=EL!$O$2,"hon",IF(PAF!$B416=EL!$P$2,"Inv",IF(PAF!$B416=EL!$P$2,"Inv",IF(PAF!$B416=EL!$Q$2,"MT",IF(PAF!$B416=EL!R$2,"NT",IF(PAF!$B416=EL!$S$2,"OSR",IF(PAF!$B416=EL!$A$10,"PM",IF(PAF!$B416=EL!$U$2,"PW",IF(PAF!$B416=EL!$A$12,"re",IF(PAF!$B416=EL!$W$2,"OT",IF(PAF!$B416=EL!$X$2,"OTSeven","?")))))))))))))))))))</f>
        <v/>
      </c>
      <c r="X416" s="249" t="str">
        <f>IF(B416="","",B416&amp;IF($C$4=EL!$E$5,"Full Time","Part Time"))</f>
        <v/>
      </c>
      <c r="Y416" s="122" t="str">
        <f>IFERROR(VLOOKUP(X416,EL!$C$2:$D$36,2,"False"),"")</f>
        <v/>
      </c>
    </row>
    <row r="417" spans="1:25" ht="21.75" customHeight="1">
      <c r="A417" s="118" t="str">
        <f t="shared" si="8"/>
        <v/>
      </c>
      <c r="B417" s="206"/>
      <c r="C417" s="199"/>
      <c r="D417" s="147"/>
      <c r="E417" s="199"/>
      <c r="F417" s="199"/>
      <c r="G417" s="120"/>
      <c r="H417" s="140"/>
      <c r="I417" s="141"/>
      <c r="J417" s="121"/>
      <c r="K417" s="141"/>
      <c r="L417" s="141"/>
      <c r="M417" s="119">
        <f>IF(AND(G417="",C417="",H417=""),SUM($M$15:$M416),IF(G417*H417=0,"",G417*H417))</f>
        <v>0</v>
      </c>
      <c r="N417" s="322"/>
      <c r="O417" s="323"/>
      <c r="P417" s="324"/>
      <c r="Q417" s="230"/>
      <c r="R417" s="209" t="str">
        <f>IFERROR(IF(AND($C417="",$D417="",$G417=""),"",VLOOKUP($I417,FOAPs!A$2:B$10000,2,FALSE)&amp;" &gt;"),"F")</f>
        <v/>
      </c>
      <c r="S417" s="292" t="str">
        <f>IFERROR(IF(AND($C417="",$G417=""),"",VLOOKUP($J417,FOAPs!C$2:D$10000,2,FALSE)&amp;" &gt;"),"O")</f>
        <v/>
      </c>
      <c r="T417" s="292"/>
      <c r="U417" s="209" t="str">
        <f>IFERROR(IF(AND($C417="",$G417=""),"",VLOOKUP($K417,FOAPs!E$2:F$10000,2,FALSE)&amp;" &gt;"),"A")</f>
        <v/>
      </c>
      <c r="V417" s="209" t="str">
        <f>IFERROR(IF(AND($C417="",$D417="",$G417=""),"",VLOOKUP($L417,FOAPs!G$2:H$10000,2,FALSE)),"P")</f>
        <v/>
      </c>
      <c r="W417" s="253" t="str">
        <f>IF(PAF!$B417="","",IF(PAF!$B417=EL!$Y$2,"SPE",IF(PAF!$B417=EL!$Z$2,"SPM",IF(PAF!$B417=EL!$AA$2,"SPLH",IF(PAF!$B417=EL!$K$2,"AT",IF(PAF!$B417=EL!$L$2,"WTO",IF(PAF!$B417=EL!$A$22,"ES",IF(PAF!$B417=EL!$A$4,"FWT",IF(PAF!$B417=EL!$O$2,"hon",IF(PAF!$B417=EL!$P$2,"Inv",IF(PAF!$B417=EL!$P$2,"Inv",IF(PAF!$B417=EL!$Q$2,"MT",IF(PAF!$B417=EL!R$2,"NT",IF(PAF!$B417=EL!$S$2,"OSR",IF(PAF!$B417=EL!$A$10,"PM",IF(PAF!$B417=EL!$U$2,"PW",IF(PAF!$B417=EL!$A$12,"re",IF(PAF!$B417=EL!$W$2,"OT",IF(PAF!$B417=EL!$X$2,"OTSeven","?")))))))))))))))))))</f>
        <v/>
      </c>
      <c r="X417" s="249" t="str">
        <f>IF(B417="","",B417&amp;IF($C$4=EL!$E$5,"Full Time","Part Time"))</f>
        <v/>
      </c>
      <c r="Y417" s="122" t="str">
        <f>IFERROR(VLOOKUP(X417,EL!$C$2:$D$36,2,"False"),"")</f>
        <v/>
      </c>
    </row>
    <row r="418" spans="1:25" ht="21.75" customHeight="1">
      <c r="A418" s="118" t="str">
        <f t="shared" si="8"/>
        <v/>
      </c>
      <c r="B418" s="206"/>
      <c r="C418" s="199"/>
      <c r="D418" s="147"/>
      <c r="E418" s="199"/>
      <c r="F418" s="199"/>
      <c r="G418" s="120"/>
      <c r="H418" s="140"/>
      <c r="I418" s="141"/>
      <c r="J418" s="121"/>
      <c r="K418" s="141"/>
      <c r="L418" s="141"/>
      <c r="M418" s="119">
        <f>IF(AND(G418="",C418="",H418=""),SUM($M$15:$M417),IF(G418*H418=0,"",G418*H418))</f>
        <v>0</v>
      </c>
      <c r="N418" s="319"/>
      <c r="O418" s="320"/>
      <c r="P418" s="321"/>
      <c r="Q418" s="230"/>
      <c r="R418" s="209" t="str">
        <f>IFERROR(IF(AND($C418="",$D418="",$G418=""),"",VLOOKUP($I418,FOAPs!A$2:B$10000,2,FALSE)&amp;" &gt;"),"F")</f>
        <v/>
      </c>
      <c r="S418" s="292" t="str">
        <f>IFERROR(IF(AND($C418="",$G418=""),"",VLOOKUP($J418,FOAPs!C$2:D$10000,2,FALSE)&amp;" &gt;"),"O")</f>
        <v/>
      </c>
      <c r="T418" s="292"/>
      <c r="U418" s="209" t="str">
        <f>IFERROR(IF(AND($C418="",$G418=""),"",VLOOKUP($K418,FOAPs!E$2:F$10000,2,FALSE)&amp;" &gt;"),"A")</f>
        <v/>
      </c>
      <c r="V418" s="209" t="str">
        <f>IFERROR(IF(AND($C418="",$D418="",$G418=""),"",VLOOKUP($L418,FOAPs!G$2:H$10000,2,FALSE)),"P")</f>
        <v/>
      </c>
      <c r="W418" s="253" t="str">
        <f>IF(PAF!$B418="","",IF(PAF!$B418=EL!$Y$2,"SPE",IF(PAF!$B418=EL!$Z$2,"SPM",IF(PAF!$B418=EL!$AA$2,"SPLH",IF(PAF!$B418=EL!$K$2,"AT",IF(PAF!$B418=EL!$L$2,"WTO",IF(PAF!$B418=EL!$A$22,"ES",IF(PAF!$B418=EL!$A$4,"FWT",IF(PAF!$B418=EL!$O$2,"hon",IF(PAF!$B418=EL!$P$2,"Inv",IF(PAF!$B418=EL!$P$2,"Inv",IF(PAF!$B418=EL!$Q$2,"MT",IF(PAF!$B418=EL!R$2,"NT",IF(PAF!$B418=EL!$S$2,"OSR",IF(PAF!$B418=EL!$A$10,"PM",IF(PAF!$B418=EL!$U$2,"PW",IF(PAF!$B418=EL!$A$12,"re",IF(PAF!$B418=EL!$W$2,"OT",IF(PAF!$B418=EL!$X$2,"OTSeven","?")))))))))))))))))))</f>
        <v/>
      </c>
      <c r="X418" s="249" t="str">
        <f>IF(B418="","",B418&amp;IF($C$4=EL!$E$5,"Full Time","Part Time"))</f>
        <v/>
      </c>
      <c r="Y418" s="122" t="str">
        <f>IFERROR(VLOOKUP(X418,EL!$C$2:$D$36,2,"False"),"")</f>
        <v/>
      </c>
    </row>
    <row r="419" spans="1:25" ht="21.75" customHeight="1">
      <c r="A419" s="118" t="str">
        <f t="shared" si="8"/>
        <v/>
      </c>
      <c r="B419" s="206"/>
      <c r="C419" s="199"/>
      <c r="D419" s="147"/>
      <c r="E419" s="199"/>
      <c r="F419" s="199"/>
      <c r="G419" s="120"/>
      <c r="H419" s="140"/>
      <c r="I419" s="141"/>
      <c r="J419" s="121"/>
      <c r="K419" s="141"/>
      <c r="L419" s="141"/>
      <c r="M419" s="119">
        <f>IF(AND(G419="",C419="",H419=""),SUM($M$15:$M418),IF(G419*H419=0,"",G419*H419))</f>
        <v>0</v>
      </c>
      <c r="N419" s="322"/>
      <c r="O419" s="323"/>
      <c r="P419" s="324"/>
      <c r="Q419" s="230"/>
      <c r="R419" s="209" t="str">
        <f>IFERROR(IF(AND($C419="",$D419="",$G419=""),"",VLOOKUP($I419,FOAPs!A$2:B$10000,2,FALSE)&amp;" &gt;"),"F")</f>
        <v/>
      </c>
      <c r="S419" s="292" t="str">
        <f>IFERROR(IF(AND($C419="",$G419=""),"",VLOOKUP($J419,FOAPs!C$2:D$10000,2,FALSE)&amp;" &gt;"),"O")</f>
        <v/>
      </c>
      <c r="T419" s="292"/>
      <c r="U419" s="209" t="str">
        <f>IFERROR(IF(AND($C419="",$G419=""),"",VLOOKUP($K419,FOAPs!E$2:F$10000,2,FALSE)&amp;" &gt;"),"A")</f>
        <v/>
      </c>
      <c r="V419" s="209" t="str">
        <f>IFERROR(IF(AND($C419="",$D419="",$G419=""),"",VLOOKUP($L419,FOAPs!G$2:H$10000,2,FALSE)),"P")</f>
        <v/>
      </c>
      <c r="W419" s="253" t="str">
        <f>IF(PAF!$B419="","",IF(PAF!$B419=EL!$Y$2,"SPE",IF(PAF!$B419=EL!$Z$2,"SPM",IF(PAF!$B419=EL!$AA$2,"SPLH",IF(PAF!$B419=EL!$K$2,"AT",IF(PAF!$B419=EL!$L$2,"WTO",IF(PAF!$B419=EL!$A$22,"ES",IF(PAF!$B419=EL!$A$4,"FWT",IF(PAF!$B419=EL!$O$2,"hon",IF(PAF!$B419=EL!$P$2,"Inv",IF(PAF!$B419=EL!$P$2,"Inv",IF(PAF!$B419=EL!$Q$2,"MT",IF(PAF!$B419=EL!R$2,"NT",IF(PAF!$B419=EL!$S$2,"OSR",IF(PAF!$B419=EL!$A$10,"PM",IF(PAF!$B419=EL!$U$2,"PW",IF(PAF!$B419=EL!$A$12,"re",IF(PAF!$B419=EL!$W$2,"OT",IF(PAF!$B419=EL!$X$2,"OTSeven","?")))))))))))))))))))</f>
        <v/>
      </c>
      <c r="X419" s="249" t="str">
        <f>IF(B419="","",B419&amp;IF($C$4=EL!$E$5,"Full Time","Part Time"))</f>
        <v/>
      </c>
      <c r="Y419" s="122" t="str">
        <f>IFERROR(VLOOKUP(X419,EL!$C$2:$D$36,2,"False"),"")</f>
        <v/>
      </c>
    </row>
    <row r="420" spans="1:25" ht="21.75" customHeight="1">
      <c r="A420" s="118" t="str">
        <f t="shared" si="8"/>
        <v/>
      </c>
      <c r="B420" s="206"/>
      <c r="C420" s="199"/>
      <c r="D420" s="147"/>
      <c r="E420" s="199"/>
      <c r="F420" s="199"/>
      <c r="G420" s="120"/>
      <c r="H420" s="140"/>
      <c r="I420" s="141"/>
      <c r="J420" s="121"/>
      <c r="K420" s="141"/>
      <c r="L420" s="141"/>
      <c r="M420" s="119">
        <f>IF(AND(G420="",C420="",H420=""),SUM($M$15:$M419),IF(G420*H420=0,"",G420*H420))</f>
        <v>0</v>
      </c>
      <c r="N420" s="319"/>
      <c r="O420" s="320"/>
      <c r="P420" s="321"/>
      <c r="Q420" s="230"/>
      <c r="R420" s="209" t="str">
        <f>IFERROR(IF(AND($C420="",$D420="",$G420=""),"",VLOOKUP($I420,FOAPs!A$2:B$10000,2,FALSE)&amp;" &gt;"),"F")</f>
        <v/>
      </c>
      <c r="S420" s="292" t="str">
        <f>IFERROR(IF(AND($C420="",$G420=""),"",VLOOKUP($J420,FOAPs!C$2:D$10000,2,FALSE)&amp;" &gt;"),"O")</f>
        <v/>
      </c>
      <c r="T420" s="292"/>
      <c r="U420" s="209" t="str">
        <f>IFERROR(IF(AND($C420="",$G420=""),"",VLOOKUP($K420,FOAPs!E$2:F$10000,2,FALSE)&amp;" &gt;"),"A")</f>
        <v/>
      </c>
      <c r="V420" s="209" t="str">
        <f>IFERROR(IF(AND($C420="",$D420="",$G420=""),"",VLOOKUP($L420,FOAPs!G$2:H$10000,2,FALSE)),"P")</f>
        <v/>
      </c>
      <c r="W420" s="253" t="str">
        <f>IF(PAF!$B420="","",IF(PAF!$B420=EL!$Y$2,"SPE",IF(PAF!$B420=EL!$Z$2,"SPM",IF(PAF!$B420=EL!$AA$2,"SPLH",IF(PAF!$B420=EL!$K$2,"AT",IF(PAF!$B420=EL!$L$2,"WTO",IF(PAF!$B420=EL!$A$22,"ES",IF(PAF!$B420=EL!$A$4,"FWT",IF(PAF!$B420=EL!$O$2,"hon",IF(PAF!$B420=EL!$P$2,"Inv",IF(PAF!$B420=EL!$P$2,"Inv",IF(PAF!$B420=EL!$Q$2,"MT",IF(PAF!$B420=EL!R$2,"NT",IF(PAF!$B420=EL!$S$2,"OSR",IF(PAF!$B420=EL!$A$10,"PM",IF(PAF!$B420=EL!$U$2,"PW",IF(PAF!$B420=EL!$A$12,"re",IF(PAF!$B420=EL!$W$2,"OT",IF(PAF!$B420=EL!$X$2,"OTSeven","?")))))))))))))))))))</f>
        <v/>
      </c>
      <c r="X420" s="249" t="str">
        <f>IF(B420="","",B420&amp;IF($C$4=EL!$E$5,"Full Time","Part Time"))</f>
        <v/>
      </c>
      <c r="Y420" s="122" t="str">
        <f>IFERROR(VLOOKUP(X420,EL!$C$2:$D$36,2,"False"),"")</f>
        <v/>
      </c>
    </row>
    <row r="421" spans="1:25" ht="21.75" customHeight="1">
      <c r="A421" s="118" t="str">
        <f t="shared" si="8"/>
        <v/>
      </c>
      <c r="B421" s="206"/>
      <c r="C421" s="199"/>
      <c r="D421" s="147"/>
      <c r="E421" s="199"/>
      <c r="F421" s="199"/>
      <c r="G421" s="120"/>
      <c r="H421" s="140"/>
      <c r="I421" s="141"/>
      <c r="J421" s="121"/>
      <c r="K421" s="141"/>
      <c r="L421" s="141"/>
      <c r="M421" s="119">
        <f>IF(AND(G421="",C421="",H421=""),SUM($M$15:$M420),IF(G421*H421=0,"",G421*H421))</f>
        <v>0</v>
      </c>
      <c r="N421" s="322"/>
      <c r="O421" s="323"/>
      <c r="P421" s="324"/>
      <c r="Q421" s="230"/>
      <c r="R421" s="209" t="str">
        <f>IFERROR(IF(AND($C421="",$D421="",$G421=""),"",VLOOKUP($I421,FOAPs!A$2:B$10000,2,FALSE)&amp;" &gt;"),"F")</f>
        <v/>
      </c>
      <c r="S421" s="292" t="str">
        <f>IFERROR(IF(AND($C421="",$G421=""),"",VLOOKUP($J421,FOAPs!C$2:D$10000,2,FALSE)&amp;" &gt;"),"O")</f>
        <v/>
      </c>
      <c r="T421" s="292"/>
      <c r="U421" s="209" t="str">
        <f>IFERROR(IF(AND($C421="",$G421=""),"",VLOOKUP($K421,FOAPs!E$2:F$10000,2,FALSE)&amp;" &gt;"),"A")</f>
        <v/>
      </c>
      <c r="V421" s="209" t="str">
        <f>IFERROR(IF(AND($C421="",$D421="",$G421=""),"",VLOOKUP($L421,FOAPs!G$2:H$10000,2,FALSE)),"P")</f>
        <v/>
      </c>
      <c r="W421" s="253" t="str">
        <f>IF(PAF!$B421="","",IF(PAF!$B421=EL!$Y$2,"SPE",IF(PAF!$B421=EL!$Z$2,"SPM",IF(PAF!$B421=EL!$AA$2,"SPLH",IF(PAF!$B421=EL!$K$2,"AT",IF(PAF!$B421=EL!$L$2,"WTO",IF(PAF!$B421=EL!$A$22,"ES",IF(PAF!$B421=EL!$A$4,"FWT",IF(PAF!$B421=EL!$O$2,"hon",IF(PAF!$B421=EL!$P$2,"Inv",IF(PAF!$B421=EL!$P$2,"Inv",IF(PAF!$B421=EL!$Q$2,"MT",IF(PAF!$B421=EL!R$2,"NT",IF(PAF!$B421=EL!$S$2,"OSR",IF(PAF!$B421=EL!$A$10,"PM",IF(PAF!$B421=EL!$U$2,"PW",IF(PAF!$B421=EL!$A$12,"re",IF(PAF!$B421=EL!$W$2,"OT",IF(PAF!$B421=EL!$X$2,"OTSeven","?")))))))))))))))))))</f>
        <v/>
      </c>
      <c r="X421" s="249" t="str">
        <f>IF(B421="","",B421&amp;IF($C$4=EL!$E$5,"Full Time","Part Time"))</f>
        <v/>
      </c>
      <c r="Y421" s="122" t="str">
        <f>IFERROR(VLOOKUP(X421,EL!$C$2:$D$36,2,"False"),"")</f>
        <v/>
      </c>
    </row>
    <row r="422" spans="1:25" ht="21.75" customHeight="1">
      <c r="A422" s="118" t="str">
        <f t="shared" si="8"/>
        <v/>
      </c>
      <c r="B422" s="206"/>
      <c r="C422" s="199"/>
      <c r="D422" s="147"/>
      <c r="E422" s="199"/>
      <c r="F422" s="199"/>
      <c r="G422" s="120"/>
      <c r="H422" s="140"/>
      <c r="I422" s="141"/>
      <c r="J422" s="121"/>
      <c r="K422" s="141"/>
      <c r="L422" s="141"/>
      <c r="M422" s="119">
        <f>IF(AND(G422="",C422="",H422=""),SUM($M$15:$M421),IF(G422*H422=0,"",G422*H422))</f>
        <v>0</v>
      </c>
      <c r="N422" s="319"/>
      <c r="O422" s="320"/>
      <c r="P422" s="321"/>
      <c r="Q422" s="230"/>
      <c r="R422" s="209" t="str">
        <f>IFERROR(IF(AND($C422="",$D422="",$G422=""),"",VLOOKUP($I422,FOAPs!A$2:B$10000,2,FALSE)&amp;" &gt;"),"F")</f>
        <v/>
      </c>
      <c r="S422" s="292" t="str">
        <f>IFERROR(IF(AND($C422="",$G422=""),"",VLOOKUP($J422,FOAPs!C$2:D$10000,2,FALSE)&amp;" &gt;"),"O")</f>
        <v/>
      </c>
      <c r="T422" s="292"/>
      <c r="U422" s="209" t="str">
        <f>IFERROR(IF(AND($C422="",$G422=""),"",VLOOKUP($K422,FOAPs!E$2:F$10000,2,FALSE)&amp;" &gt;"),"A")</f>
        <v/>
      </c>
      <c r="V422" s="209" t="str">
        <f>IFERROR(IF(AND($C422="",$D422="",$G422=""),"",VLOOKUP($L422,FOAPs!G$2:H$10000,2,FALSE)),"P")</f>
        <v/>
      </c>
      <c r="W422" s="253" t="str">
        <f>IF(PAF!$B422="","",IF(PAF!$B422=EL!$Y$2,"SPE",IF(PAF!$B422=EL!$Z$2,"SPM",IF(PAF!$B422=EL!$AA$2,"SPLH",IF(PAF!$B422=EL!$K$2,"AT",IF(PAF!$B422=EL!$L$2,"WTO",IF(PAF!$B422=EL!$A$22,"ES",IF(PAF!$B422=EL!$A$4,"FWT",IF(PAF!$B422=EL!$O$2,"hon",IF(PAF!$B422=EL!$P$2,"Inv",IF(PAF!$B422=EL!$P$2,"Inv",IF(PAF!$B422=EL!$Q$2,"MT",IF(PAF!$B422=EL!R$2,"NT",IF(PAF!$B422=EL!$S$2,"OSR",IF(PAF!$B422=EL!$A$10,"PM",IF(PAF!$B422=EL!$U$2,"PW",IF(PAF!$B422=EL!$A$12,"re",IF(PAF!$B422=EL!$W$2,"OT",IF(PAF!$B422=EL!$X$2,"OTSeven","?")))))))))))))))))))</f>
        <v/>
      </c>
      <c r="X422" s="249" t="str">
        <f>IF(B422="","",B422&amp;IF($C$4=EL!$E$5,"Full Time","Part Time"))</f>
        <v/>
      </c>
      <c r="Y422" s="122" t="str">
        <f>IFERROR(VLOOKUP(X422,EL!$C$2:$D$36,2,"False"),"")</f>
        <v/>
      </c>
    </row>
    <row r="423" spans="1:25" ht="21.75" customHeight="1">
      <c r="A423" s="118" t="str">
        <f t="shared" si="8"/>
        <v/>
      </c>
      <c r="B423" s="206"/>
      <c r="C423" s="199"/>
      <c r="D423" s="147"/>
      <c r="E423" s="199"/>
      <c r="F423" s="199"/>
      <c r="G423" s="120"/>
      <c r="H423" s="140"/>
      <c r="I423" s="141"/>
      <c r="J423" s="121"/>
      <c r="K423" s="141"/>
      <c r="L423" s="141"/>
      <c r="M423" s="119">
        <f>IF(AND(G423="",C423="",H423=""),SUM($M$15:$M422),IF(G423*H423=0,"",G423*H423))</f>
        <v>0</v>
      </c>
      <c r="N423" s="322"/>
      <c r="O423" s="323"/>
      <c r="P423" s="324"/>
      <c r="Q423" s="230"/>
      <c r="R423" s="209" t="str">
        <f>IFERROR(IF(AND($C423="",$D423="",$G423=""),"",VLOOKUP($I423,FOAPs!A$2:B$10000,2,FALSE)&amp;" &gt;"),"F")</f>
        <v/>
      </c>
      <c r="S423" s="292" t="str">
        <f>IFERROR(IF(AND($C423="",$G423=""),"",VLOOKUP($J423,FOAPs!C$2:D$10000,2,FALSE)&amp;" &gt;"),"O")</f>
        <v/>
      </c>
      <c r="T423" s="292"/>
      <c r="U423" s="209" t="str">
        <f>IFERROR(IF(AND($C423="",$G423=""),"",VLOOKUP($K423,FOAPs!E$2:F$10000,2,FALSE)&amp;" &gt;"),"A")</f>
        <v/>
      </c>
      <c r="V423" s="209" t="str">
        <f>IFERROR(IF(AND($C423="",$D423="",$G423=""),"",VLOOKUP($L423,FOAPs!G$2:H$10000,2,FALSE)),"P")</f>
        <v/>
      </c>
      <c r="W423" s="253" t="str">
        <f>IF(PAF!$B423="","",IF(PAF!$B423=EL!$Y$2,"SPE",IF(PAF!$B423=EL!$Z$2,"SPM",IF(PAF!$B423=EL!$AA$2,"SPLH",IF(PAF!$B423=EL!$K$2,"AT",IF(PAF!$B423=EL!$L$2,"WTO",IF(PAF!$B423=EL!$A$22,"ES",IF(PAF!$B423=EL!$A$4,"FWT",IF(PAF!$B423=EL!$O$2,"hon",IF(PAF!$B423=EL!$P$2,"Inv",IF(PAF!$B423=EL!$P$2,"Inv",IF(PAF!$B423=EL!$Q$2,"MT",IF(PAF!$B423=EL!R$2,"NT",IF(PAF!$B423=EL!$S$2,"OSR",IF(PAF!$B423=EL!$A$10,"PM",IF(PAF!$B423=EL!$U$2,"PW",IF(PAF!$B423=EL!$A$12,"re",IF(PAF!$B423=EL!$W$2,"OT",IF(PAF!$B423=EL!$X$2,"OTSeven","?")))))))))))))))))))</f>
        <v/>
      </c>
      <c r="X423" s="249" t="str">
        <f>IF(B423="","",B423&amp;IF($C$4=EL!$E$5,"Full Time","Part Time"))</f>
        <v/>
      </c>
      <c r="Y423" s="122" t="str">
        <f>IFERROR(VLOOKUP(X423,EL!$C$2:$D$36,2,"False"),"")</f>
        <v/>
      </c>
    </row>
    <row r="424" spans="1:25" ht="21.75" customHeight="1">
      <c r="A424" s="118" t="str">
        <f t="shared" si="8"/>
        <v/>
      </c>
      <c r="B424" s="206"/>
      <c r="C424" s="199"/>
      <c r="D424" s="147"/>
      <c r="E424" s="199"/>
      <c r="F424" s="199"/>
      <c r="G424" s="120"/>
      <c r="H424" s="140"/>
      <c r="I424" s="141"/>
      <c r="J424" s="121"/>
      <c r="K424" s="141"/>
      <c r="L424" s="141"/>
      <c r="M424" s="119">
        <f>IF(AND(G424="",C424="",H424=""),SUM($M$15:$M423),IF(G424*H424=0,"",G424*H424))</f>
        <v>0</v>
      </c>
      <c r="N424" s="319"/>
      <c r="O424" s="320"/>
      <c r="P424" s="321"/>
      <c r="Q424" s="230"/>
      <c r="R424" s="209" t="str">
        <f>IFERROR(IF(AND($C424="",$D424="",$G424=""),"",VLOOKUP($I424,FOAPs!A$2:B$10000,2,FALSE)&amp;" &gt;"),"F")</f>
        <v/>
      </c>
      <c r="S424" s="292" t="str">
        <f>IFERROR(IF(AND($C424="",$G424=""),"",VLOOKUP($J424,FOAPs!C$2:D$10000,2,FALSE)&amp;" &gt;"),"O")</f>
        <v/>
      </c>
      <c r="T424" s="292"/>
      <c r="U424" s="209" t="str">
        <f>IFERROR(IF(AND($C424="",$G424=""),"",VLOOKUP($K424,FOAPs!E$2:F$10000,2,FALSE)&amp;" &gt;"),"A")</f>
        <v/>
      </c>
      <c r="V424" s="209" t="str">
        <f>IFERROR(IF(AND($C424="",$D424="",$G424=""),"",VLOOKUP($L424,FOAPs!G$2:H$10000,2,FALSE)),"P")</f>
        <v/>
      </c>
      <c r="W424" s="253" t="str">
        <f>IF(PAF!$B424="","",IF(PAF!$B424=EL!$Y$2,"SPE",IF(PAF!$B424=EL!$Z$2,"SPM",IF(PAF!$B424=EL!$AA$2,"SPLH",IF(PAF!$B424=EL!$K$2,"AT",IF(PAF!$B424=EL!$L$2,"WTO",IF(PAF!$B424=EL!$A$22,"ES",IF(PAF!$B424=EL!$A$4,"FWT",IF(PAF!$B424=EL!$O$2,"hon",IF(PAF!$B424=EL!$P$2,"Inv",IF(PAF!$B424=EL!$P$2,"Inv",IF(PAF!$B424=EL!$Q$2,"MT",IF(PAF!$B424=EL!R$2,"NT",IF(PAF!$B424=EL!$S$2,"OSR",IF(PAF!$B424=EL!$A$10,"PM",IF(PAF!$B424=EL!$U$2,"PW",IF(PAF!$B424=EL!$A$12,"re",IF(PAF!$B424=EL!$W$2,"OT",IF(PAF!$B424=EL!$X$2,"OTSeven","?")))))))))))))))))))</f>
        <v/>
      </c>
      <c r="X424" s="249" t="str">
        <f>IF(B424="","",B424&amp;IF($C$4=EL!$E$5,"Full Time","Part Time"))</f>
        <v/>
      </c>
      <c r="Y424" s="122" t="str">
        <f>IFERROR(VLOOKUP(X424,EL!$C$2:$D$36,2,"False"),"")</f>
        <v/>
      </c>
    </row>
    <row r="425" spans="1:25" ht="21.75" customHeight="1">
      <c r="A425" s="118" t="str">
        <f t="shared" si="8"/>
        <v/>
      </c>
      <c r="B425" s="206"/>
      <c r="C425" s="199"/>
      <c r="D425" s="147"/>
      <c r="E425" s="199"/>
      <c r="F425" s="199"/>
      <c r="G425" s="120"/>
      <c r="H425" s="140"/>
      <c r="I425" s="141"/>
      <c r="J425" s="121"/>
      <c r="K425" s="141"/>
      <c r="L425" s="141"/>
      <c r="M425" s="119">
        <f>IF(AND(G425="",C425="",H425=""),SUM($M$15:$M424),IF(G425*H425=0,"",G425*H425))</f>
        <v>0</v>
      </c>
      <c r="N425" s="322"/>
      <c r="O425" s="323"/>
      <c r="P425" s="324"/>
      <c r="Q425" s="230"/>
      <c r="R425" s="209" t="str">
        <f>IFERROR(IF(AND($C425="",$D425="",$G425=""),"",VLOOKUP($I425,FOAPs!A$2:B$10000,2,FALSE)&amp;" &gt;"),"F")</f>
        <v/>
      </c>
      <c r="S425" s="292" t="str">
        <f>IFERROR(IF(AND($C425="",$G425=""),"",VLOOKUP($J425,FOAPs!C$2:D$10000,2,FALSE)&amp;" &gt;"),"O")</f>
        <v/>
      </c>
      <c r="T425" s="292"/>
      <c r="U425" s="209" t="str">
        <f>IFERROR(IF(AND($C425="",$G425=""),"",VLOOKUP($K425,FOAPs!E$2:F$10000,2,FALSE)&amp;" &gt;"),"A")</f>
        <v/>
      </c>
      <c r="V425" s="209" t="str">
        <f>IFERROR(IF(AND($C425="",$D425="",$G425=""),"",VLOOKUP($L425,FOAPs!G$2:H$10000,2,FALSE)),"P")</f>
        <v/>
      </c>
      <c r="W425" s="253" t="str">
        <f>IF(PAF!$B425="","",IF(PAF!$B425=EL!$Y$2,"SPE",IF(PAF!$B425=EL!$Z$2,"SPM",IF(PAF!$B425=EL!$AA$2,"SPLH",IF(PAF!$B425=EL!$K$2,"AT",IF(PAF!$B425=EL!$L$2,"WTO",IF(PAF!$B425=EL!$A$22,"ES",IF(PAF!$B425=EL!$A$4,"FWT",IF(PAF!$B425=EL!$O$2,"hon",IF(PAF!$B425=EL!$P$2,"Inv",IF(PAF!$B425=EL!$P$2,"Inv",IF(PAF!$B425=EL!$Q$2,"MT",IF(PAF!$B425=EL!R$2,"NT",IF(PAF!$B425=EL!$S$2,"OSR",IF(PAF!$B425=EL!$A$10,"PM",IF(PAF!$B425=EL!$U$2,"PW",IF(PAF!$B425=EL!$A$12,"re",IF(PAF!$B425=EL!$W$2,"OT",IF(PAF!$B425=EL!$X$2,"OTSeven","?")))))))))))))))))))</f>
        <v/>
      </c>
      <c r="X425" s="249" t="str">
        <f>IF(B425="","",B425&amp;IF($C$4=EL!$E$5,"Full Time","Part Time"))</f>
        <v/>
      </c>
      <c r="Y425" s="122" t="str">
        <f>IFERROR(VLOOKUP(X425,EL!$C$2:$D$36,2,"False"),"")</f>
        <v/>
      </c>
    </row>
    <row r="426" spans="1:25" ht="21.75" customHeight="1">
      <c r="A426" s="118" t="str">
        <f t="shared" si="8"/>
        <v/>
      </c>
      <c r="B426" s="206"/>
      <c r="C426" s="199"/>
      <c r="D426" s="147"/>
      <c r="E426" s="199"/>
      <c r="F426" s="199"/>
      <c r="G426" s="120"/>
      <c r="H426" s="140"/>
      <c r="I426" s="141"/>
      <c r="J426" s="121"/>
      <c r="K426" s="141"/>
      <c r="L426" s="141"/>
      <c r="M426" s="119">
        <f>IF(AND(G426="",C426="",H426=""),SUM($M$15:$M425),IF(G426*H426=0,"",G426*H426))</f>
        <v>0</v>
      </c>
      <c r="N426" s="319"/>
      <c r="O426" s="320"/>
      <c r="P426" s="321"/>
      <c r="Q426" s="230"/>
      <c r="R426" s="209" t="str">
        <f>IFERROR(IF(AND($C426="",$D426="",$G426=""),"",VLOOKUP($I426,FOAPs!A$2:B$10000,2,FALSE)&amp;" &gt;"),"F")</f>
        <v/>
      </c>
      <c r="S426" s="292" t="str">
        <f>IFERROR(IF(AND($C426="",$G426=""),"",VLOOKUP($J426,FOAPs!C$2:D$10000,2,FALSE)&amp;" &gt;"),"O")</f>
        <v/>
      </c>
      <c r="T426" s="292"/>
      <c r="U426" s="209" t="str">
        <f>IFERROR(IF(AND($C426="",$G426=""),"",VLOOKUP($K426,FOAPs!E$2:F$10000,2,FALSE)&amp;" &gt;"),"A")</f>
        <v/>
      </c>
      <c r="V426" s="209" t="str">
        <f>IFERROR(IF(AND($C426="",$D426="",$G426=""),"",VLOOKUP($L426,FOAPs!G$2:H$10000,2,FALSE)),"P")</f>
        <v/>
      </c>
      <c r="W426" s="253" t="str">
        <f>IF(PAF!$B426="","",IF(PAF!$B426=EL!$Y$2,"SPE",IF(PAF!$B426=EL!$Z$2,"SPM",IF(PAF!$B426=EL!$AA$2,"SPLH",IF(PAF!$B426=EL!$K$2,"AT",IF(PAF!$B426=EL!$L$2,"WTO",IF(PAF!$B426=EL!$A$22,"ES",IF(PAF!$B426=EL!$A$4,"FWT",IF(PAF!$B426=EL!$O$2,"hon",IF(PAF!$B426=EL!$P$2,"Inv",IF(PAF!$B426=EL!$P$2,"Inv",IF(PAF!$B426=EL!$Q$2,"MT",IF(PAF!$B426=EL!R$2,"NT",IF(PAF!$B426=EL!$S$2,"OSR",IF(PAF!$B426=EL!$A$10,"PM",IF(PAF!$B426=EL!$U$2,"PW",IF(PAF!$B426=EL!$A$12,"re",IF(PAF!$B426=EL!$W$2,"OT",IF(PAF!$B426=EL!$X$2,"OTSeven","?")))))))))))))))))))</f>
        <v/>
      </c>
      <c r="X426" s="249" t="str">
        <f>IF(B426="","",B426&amp;IF($C$4=EL!$E$5,"Full Time","Part Time"))</f>
        <v/>
      </c>
      <c r="Y426" s="122" t="str">
        <f>IFERROR(VLOOKUP(X426,EL!$C$2:$D$36,2,"False"),"")</f>
        <v/>
      </c>
    </row>
    <row r="427" spans="1:25" ht="21.75" customHeight="1">
      <c r="A427" s="118" t="str">
        <f t="shared" si="8"/>
        <v/>
      </c>
      <c r="B427" s="206"/>
      <c r="C427" s="199"/>
      <c r="D427" s="147"/>
      <c r="E427" s="199"/>
      <c r="F427" s="199"/>
      <c r="G427" s="120"/>
      <c r="H427" s="140"/>
      <c r="I427" s="141"/>
      <c r="J427" s="121"/>
      <c r="K427" s="141"/>
      <c r="L427" s="141"/>
      <c r="M427" s="119">
        <f>IF(AND(G427="",C427="",H427=""),SUM($M$15:$M426),IF(G427*H427=0,"",G427*H427))</f>
        <v>0</v>
      </c>
      <c r="N427" s="322"/>
      <c r="O427" s="323"/>
      <c r="P427" s="324"/>
      <c r="Q427" s="230"/>
      <c r="R427" s="209" t="str">
        <f>IFERROR(IF(AND($C427="",$D427="",$G427=""),"",VLOOKUP($I427,FOAPs!A$2:B$10000,2,FALSE)&amp;" &gt;"),"F")</f>
        <v/>
      </c>
      <c r="S427" s="292" t="str">
        <f>IFERROR(IF(AND($C427="",$G427=""),"",VLOOKUP($J427,FOAPs!C$2:D$10000,2,FALSE)&amp;" &gt;"),"O")</f>
        <v/>
      </c>
      <c r="T427" s="292"/>
      <c r="U427" s="209" t="str">
        <f>IFERROR(IF(AND($C427="",$G427=""),"",VLOOKUP($K427,FOAPs!E$2:F$10000,2,FALSE)&amp;" &gt;"),"A")</f>
        <v/>
      </c>
      <c r="V427" s="209" t="str">
        <f>IFERROR(IF(AND($C427="",$D427="",$G427=""),"",VLOOKUP($L427,FOAPs!G$2:H$10000,2,FALSE)),"P")</f>
        <v/>
      </c>
      <c r="W427" s="253" t="str">
        <f>IF(PAF!$B427="","",IF(PAF!$B427=EL!$Y$2,"SPE",IF(PAF!$B427=EL!$Z$2,"SPM",IF(PAF!$B427=EL!$AA$2,"SPLH",IF(PAF!$B427=EL!$K$2,"AT",IF(PAF!$B427=EL!$L$2,"WTO",IF(PAF!$B427=EL!$A$22,"ES",IF(PAF!$B427=EL!$A$4,"FWT",IF(PAF!$B427=EL!$O$2,"hon",IF(PAF!$B427=EL!$P$2,"Inv",IF(PAF!$B427=EL!$P$2,"Inv",IF(PAF!$B427=EL!$Q$2,"MT",IF(PAF!$B427=EL!R$2,"NT",IF(PAF!$B427=EL!$S$2,"OSR",IF(PAF!$B427=EL!$A$10,"PM",IF(PAF!$B427=EL!$U$2,"PW",IF(PAF!$B427=EL!$A$12,"re",IF(PAF!$B427=EL!$W$2,"OT",IF(PAF!$B427=EL!$X$2,"OTSeven","?")))))))))))))))))))</f>
        <v/>
      </c>
      <c r="X427" s="249" t="str">
        <f>IF(B427="","",B427&amp;IF($C$4=EL!$E$5,"Full Time","Part Time"))</f>
        <v/>
      </c>
      <c r="Y427" s="122" t="str">
        <f>IFERROR(VLOOKUP(X427,EL!$C$2:$D$36,2,"False"),"")</f>
        <v/>
      </c>
    </row>
    <row r="428" spans="1:25" ht="21.75" customHeight="1">
      <c r="A428" s="118" t="str">
        <f t="shared" si="8"/>
        <v/>
      </c>
      <c r="B428" s="206"/>
      <c r="C428" s="199"/>
      <c r="D428" s="147"/>
      <c r="E428" s="199"/>
      <c r="F428" s="199"/>
      <c r="G428" s="120"/>
      <c r="H428" s="140"/>
      <c r="I428" s="141"/>
      <c r="J428" s="121"/>
      <c r="K428" s="141"/>
      <c r="L428" s="141"/>
      <c r="M428" s="119">
        <f>IF(AND(G428="",C428="",H428=""),SUM($M$15:$M427),IF(G428*H428=0,"",G428*H428))</f>
        <v>0</v>
      </c>
      <c r="N428" s="319"/>
      <c r="O428" s="320"/>
      <c r="P428" s="321"/>
      <c r="Q428" s="230"/>
      <c r="R428" s="209" t="str">
        <f>IFERROR(IF(AND($C428="",$D428="",$G428=""),"",VLOOKUP($I428,FOAPs!A$2:B$10000,2,FALSE)&amp;" &gt;"),"F")</f>
        <v/>
      </c>
      <c r="S428" s="292" t="str">
        <f>IFERROR(IF(AND($C428="",$G428=""),"",VLOOKUP($J428,FOAPs!C$2:D$10000,2,FALSE)&amp;" &gt;"),"O")</f>
        <v/>
      </c>
      <c r="T428" s="292"/>
      <c r="U428" s="209" t="str">
        <f>IFERROR(IF(AND($C428="",$G428=""),"",VLOOKUP($K428,FOAPs!E$2:F$10000,2,FALSE)&amp;" &gt;"),"A")</f>
        <v/>
      </c>
      <c r="V428" s="209" t="str">
        <f>IFERROR(IF(AND($C428="",$D428="",$G428=""),"",VLOOKUP($L428,FOAPs!G$2:H$10000,2,FALSE)),"P")</f>
        <v/>
      </c>
      <c r="W428" s="253" t="str">
        <f>IF(PAF!$B428="","",IF(PAF!$B428=EL!$Y$2,"SPE",IF(PAF!$B428=EL!$Z$2,"SPM",IF(PAF!$B428=EL!$AA$2,"SPLH",IF(PAF!$B428=EL!$K$2,"AT",IF(PAF!$B428=EL!$L$2,"WTO",IF(PAF!$B428=EL!$A$22,"ES",IF(PAF!$B428=EL!$A$4,"FWT",IF(PAF!$B428=EL!$O$2,"hon",IF(PAF!$B428=EL!$P$2,"Inv",IF(PAF!$B428=EL!$P$2,"Inv",IF(PAF!$B428=EL!$Q$2,"MT",IF(PAF!$B428=EL!R$2,"NT",IF(PAF!$B428=EL!$S$2,"OSR",IF(PAF!$B428=EL!$A$10,"PM",IF(PAF!$B428=EL!$U$2,"PW",IF(PAF!$B428=EL!$A$12,"re",IF(PAF!$B428=EL!$W$2,"OT",IF(PAF!$B428=EL!$X$2,"OTSeven","?")))))))))))))))))))</f>
        <v/>
      </c>
      <c r="X428" s="249" t="str">
        <f>IF(B428="","",B428&amp;IF($C$4=EL!$E$5,"Full Time","Part Time"))</f>
        <v/>
      </c>
      <c r="Y428" s="122" t="str">
        <f>IFERROR(VLOOKUP(X428,EL!$C$2:$D$36,2,"False"),"")</f>
        <v/>
      </c>
    </row>
    <row r="429" spans="1:25" ht="21.75" customHeight="1">
      <c r="A429" s="118" t="str">
        <f t="shared" si="8"/>
        <v/>
      </c>
      <c r="B429" s="206"/>
      <c r="C429" s="199"/>
      <c r="D429" s="147"/>
      <c r="E429" s="199"/>
      <c r="F429" s="199"/>
      <c r="G429" s="120"/>
      <c r="H429" s="140"/>
      <c r="I429" s="141"/>
      <c r="J429" s="121"/>
      <c r="K429" s="141"/>
      <c r="L429" s="141"/>
      <c r="M429" s="119">
        <f>IF(AND(G429="",C429="",H429=""),SUM($M$15:$M428),IF(G429*H429=0,"",G429*H429))</f>
        <v>0</v>
      </c>
      <c r="N429" s="322"/>
      <c r="O429" s="323"/>
      <c r="P429" s="324"/>
      <c r="Q429" s="230"/>
      <c r="R429" s="209" t="str">
        <f>IFERROR(IF(AND($C429="",$D429="",$G429=""),"",VLOOKUP($I429,FOAPs!A$2:B$10000,2,FALSE)&amp;" &gt;"),"F")</f>
        <v/>
      </c>
      <c r="S429" s="292" t="str">
        <f>IFERROR(IF(AND($C429="",$G429=""),"",VLOOKUP($J429,FOAPs!C$2:D$10000,2,FALSE)&amp;" &gt;"),"O")</f>
        <v/>
      </c>
      <c r="T429" s="292"/>
      <c r="U429" s="209" t="str">
        <f>IFERROR(IF(AND($C429="",$G429=""),"",VLOOKUP($K429,FOAPs!E$2:F$10000,2,FALSE)&amp;" &gt;"),"A")</f>
        <v/>
      </c>
      <c r="V429" s="209" t="str">
        <f>IFERROR(IF(AND($C429="",$D429="",$G429=""),"",VLOOKUP($L429,FOAPs!G$2:H$10000,2,FALSE)),"P")</f>
        <v/>
      </c>
      <c r="W429" s="253" t="str">
        <f>IF(PAF!$B429="","",IF(PAF!$B429=EL!$Y$2,"SPE",IF(PAF!$B429=EL!$Z$2,"SPM",IF(PAF!$B429=EL!$AA$2,"SPLH",IF(PAF!$B429=EL!$K$2,"AT",IF(PAF!$B429=EL!$L$2,"WTO",IF(PAF!$B429=EL!$A$22,"ES",IF(PAF!$B429=EL!$A$4,"FWT",IF(PAF!$B429=EL!$O$2,"hon",IF(PAF!$B429=EL!$P$2,"Inv",IF(PAF!$B429=EL!$P$2,"Inv",IF(PAF!$B429=EL!$Q$2,"MT",IF(PAF!$B429=EL!R$2,"NT",IF(PAF!$B429=EL!$S$2,"OSR",IF(PAF!$B429=EL!$A$10,"PM",IF(PAF!$B429=EL!$U$2,"PW",IF(PAF!$B429=EL!$A$12,"re",IF(PAF!$B429=EL!$W$2,"OT",IF(PAF!$B429=EL!$X$2,"OTSeven","?")))))))))))))))))))</f>
        <v/>
      </c>
      <c r="X429" s="249" t="str">
        <f>IF(B429="","",B429&amp;IF($C$4=EL!$E$5,"Full Time","Part Time"))</f>
        <v/>
      </c>
      <c r="Y429" s="122" t="str">
        <f>IFERROR(VLOOKUP(X429,EL!$C$2:$D$36,2,"False"),"")</f>
        <v/>
      </c>
    </row>
    <row r="430" spans="1:25" ht="21.75" customHeight="1">
      <c r="A430" s="118" t="str">
        <f t="shared" si="8"/>
        <v/>
      </c>
      <c r="B430" s="206"/>
      <c r="C430" s="199"/>
      <c r="D430" s="147"/>
      <c r="E430" s="199"/>
      <c r="F430" s="199"/>
      <c r="G430" s="120"/>
      <c r="H430" s="140"/>
      <c r="I430" s="141"/>
      <c r="J430" s="121"/>
      <c r="K430" s="141"/>
      <c r="L430" s="141"/>
      <c r="M430" s="119">
        <f>IF(AND(G430="",C430="",H430=""),SUM($M$15:$M429),IF(G430*H430=0,"",G430*H430))</f>
        <v>0</v>
      </c>
      <c r="N430" s="319"/>
      <c r="O430" s="320"/>
      <c r="P430" s="321"/>
      <c r="Q430" s="230"/>
      <c r="R430" s="209" t="str">
        <f>IFERROR(IF(AND($C430="",$D430="",$G430=""),"",VLOOKUP($I430,FOAPs!A$2:B$10000,2,FALSE)&amp;" &gt;"),"F")</f>
        <v/>
      </c>
      <c r="S430" s="292" t="str">
        <f>IFERROR(IF(AND($C430="",$G430=""),"",VLOOKUP($J430,FOAPs!C$2:D$10000,2,FALSE)&amp;" &gt;"),"O")</f>
        <v/>
      </c>
      <c r="T430" s="292"/>
      <c r="U430" s="209" t="str">
        <f>IFERROR(IF(AND($C430="",$G430=""),"",VLOOKUP($K430,FOAPs!E$2:F$10000,2,FALSE)&amp;" &gt;"),"A")</f>
        <v/>
      </c>
      <c r="V430" s="209" t="str">
        <f>IFERROR(IF(AND($C430="",$D430="",$G430=""),"",VLOOKUP($L430,FOAPs!G$2:H$10000,2,FALSE)),"P")</f>
        <v/>
      </c>
      <c r="W430" s="253" t="str">
        <f>IF(PAF!$B430="","",IF(PAF!$B430=EL!$Y$2,"SPE",IF(PAF!$B430=EL!$Z$2,"SPM",IF(PAF!$B430=EL!$AA$2,"SPLH",IF(PAF!$B430=EL!$K$2,"AT",IF(PAF!$B430=EL!$L$2,"WTO",IF(PAF!$B430=EL!$A$22,"ES",IF(PAF!$B430=EL!$A$4,"FWT",IF(PAF!$B430=EL!$O$2,"hon",IF(PAF!$B430=EL!$P$2,"Inv",IF(PAF!$B430=EL!$P$2,"Inv",IF(PAF!$B430=EL!$Q$2,"MT",IF(PAF!$B430=EL!R$2,"NT",IF(PAF!$B430=EL!$S$2,"OSR",IF(PAF!$B430=EL!$A$10,"PM",IF(PAF!$B430=EL!$U$2,"PW",IF(PAF!$B430=EL!$A$12,"re",IF(PAF!$B430=EL!$W$2,"OT",IF(PAF!$B430=EL!$X$2,"OTSeven","?")))))))))))))))))))</f>
        <v/>
      </c>
      <c r="X430" s="249" t="str">
        <f>IF(B430="","",B430&amp;IF($C$4=EL!$E$5,"Full Time","Part Time"))</f>
        <v/>
      </c>
      <c r="Y430" s="122" t="str">
        <f>IFERROR(VLOOKUP(X430,EL!$C$2:$D$36,2,"False"),"")</f>
        <v/>
      </c>
    </row>
    <row r="431" spans="1:25" ht="21.75" customHeight="1">
      <c r="A431" s="118" t="str">
        <f t="shared" si="8"/>
        <v/>
      </c>
      <c r="B431" s="206"/>
      <c r="C431" s="199"/>
      <c r="D431" s="147"/>
      <c r="E431" s="199"/>
      <c r="F431" s="199"/>
      <c r="G431" s="120"/>
      <c r="H431" s="140"/>
      <c r="I431" s="141"/>
      <c r="J431" s="121"/>
      <c r="K431" s="141"/>
      <c r="L431" s="141"/>
      <c r="M431" s="119">
        <f>IF(AND(G431="",C431="",H431=""),SUM($M$15:$M430),IF(G431*H431=0,"",G431*H431))</f>
        <v>0</v>
      </c>
      <c r="N431" s="322"/>
      <c r="O431" s="323"/>
      <c r="P431" s="324"/>
      <c r="Q431" s="230"/>
      <c r="R431" s="209" t="str">
        <f>IFERROR(IF(AND($C431="",$D431="",$G431=""),"",VLOOKUP($I431,FOAPs!A$2:B$10000,2,FALSE)&amp;" &gt;"),"F")</f>
        <v/>
      </c>
      <c r="S431" s="292" t="str">
        <f>IFERROR(IF(AND($C431="",$G431=""),"",VLOOKUP($J431,FOAPs!C$2:D$10000,2,FALSE)&amp;" &gt;"),"O")</f>
        <v/>
      </c>
      <c r="T431" s="292"/>
      <c r="U431" s="209" t="str">
        <f>IFERROR(IF(AND($C431="",$G431=""),"",VLOOKUP($K431,FOAPs!E$2:F$10000,2,FALSE)&amp;" &gt;"),"A")</f>
        <v/>
      </c>
      <c r="V431" s="209" t="str">
        <f>IFERROR(IF(AND($C431="",$D431="",$G431=""),"",VLOOKUP($L431,FOAPs!G$2:H$10000,2,FALSE)),"P")</f>
        <v/>
      </c>
      <c r="W431" s="253" t="str">
        <f>IF(PAF!$B431="","",IF(PAF!$B431=EL!$Y$2,"SPE",IF(PAF!$B431=EL!$Z$2,"SPM",IF(PAF!$B431=EL!$AA$2,"SPLH",IF(PAF!$B431=EL!$K$2,"AT",IF(PAF!$B431=EL!$L$2,"WTO",IF(PAF!$B431=EL!$A$22,"ES",IF(PAF!$B431=EL!$A$4,"FWT",IF(PAF!$B431=EL!$O$2,"hon",IF(PAF!$B431=EL!$P$2,"Inv",IF(PAF!$B431=EL!$P$2,"Inv",IF(PAF!$B431=EL!$Q$2,"MT",IF(PAF!$B431=EL!R$2,"NT",IF(PAF!$B431=EL!$S$2,"OSR",IF(PAF!$B431=EL!$A$10,"PM",IF(PAF!$B431=EL!$U$2,"PW",IF(PAF!$B431=EL!$A$12,"re",IF(PAF!$B431=EL!$W$2,"OT",IF(PAF!$B431=EL!$X$2,"OTSeven","?")))))))))))))))))))</f>
        <v/>
      </c>
      <c r="X431" s="249" t="str">
        <f>IF(B431="","",B431&amp;IF($C$4=EL!$E$5,"Full Time","Part Time"))</f>
        <v/>
      </c>
      <c r="Y431" s="122" t="str">
        <f>IFERROR(VLOOKUP(X431,EL!$C$2:$D$36,2,"False"),"")</f>
        <v/>
      </c>
    </row>
    <row r="432" spans="1:25" ht="21.75" customHeight="1">
      <c r="A432" s="118" t="str">
        <f t="shared" si="8"/>
        <v/>
      </c>
      <c r="B432" s="206"/>
      <c r="C432" s="199"/>
      <c r="D432" s="147"/>
      <c r="E432" s="199"/>
      <c r="F432" s="199"/>
      <c r="G432" s="120"/>
      <c r="H432" s="140"/>
      <c r="I432" s="141"/>
      <c r="J432" s="121"/>
      <c r="K432" s="141"/>
      <c r="L432" s="141"/>
      <c r="M432" s="119">
        <f>IF(AND(G432="",C432="",H432=""),SUM($M$15:$M431),IF(G432*H432=0,"",G432*H432))</f>
        <v>0</v>
      </c>
      <c r="N432" s="319"/>
      <c r="O432" s="320"/>
      <c r="P432" s="321"/>
      <c r="Q432" s="230"/>
      <c r="R432" s="209" t="str">
        <f>IFERROR(IF(AND($C432="",$D432="",$G432=""),"",VLOOKUP($I432,FOAPs!A$2:B$10000,2,FALSE)&amp;" &gt;"),"F")</f>
        <v/>
      </c>
      <c r="S432" s="292" t="str">
        <f>IFERROR(IF(AND($C432="",$G432=""),"",VLOOKUP($J432,FOAPs!C$2:D$10000,2,FALSE)&amp;" &gt;"),"O")</f>
        <v/>
      </c>
      <c r="T432" s="292"/>
      <c r="U432" s="209" t="str">
        <f>IFERROR(IF(AND($C432="",$G432=""),"",VLOOKUP($K432,FOAPs!E$2:F$10000,2,FALSE)&amp;" &gt;"),"A")</f>
        <v/>
      </c>
      <c r="V432" s="209" t="str">
        <f>IFERROR(IF(AND($C432="",$D432="",$G432=""),"",VLOOKUP($L432,FOAPs!G$2:H$10000,2,FALSE)),"P")</f>
        <v/>
      </c>
      <c r="W432" s="253" t="str">
        <f>IF(PAF!$B432="","",IF(PAF!$B432=EL!$Y$2,"SPE",IF(PAF!$B432=EL!$Z$2,"SPM",IF(PAF!$B432=EL!$AA$2,"SPLH",IF(PAF!$B432=EL!$K$2,"AT",IF(PAF!$B432=EL!$L$2,"WTO",IF(PAF!$B432=EL!$A$22,"ES",IF(PAF!$B432=EL!$A$4,"FWT",IF(PAF!$B432=EL!$O$2,"hon",IF(PAF!$B432=EL!$P$2,"Inv",IF(PAF!$B432=EL!$P$2,"Inv",IF(PAF!$B432=EL!$Q$2,"MT",IF(PAF!$B432=EL!R$2,"NT",IF(PAF!$B432=EL!$S$2,"OSR",IF(PAF!$B432=EL!$A$10,"PM",IF(PAF!$B432=EL!$U$2,"PW",IF(PAF!$B432=EL!$A$12,"re",IF(PAF!$B432=EL!$W$2,"OT",IF(PAF!$B432=EL!$X$2,"OTSeven","?")))))))))))))))))))</f>
        <v/>
      </c>
      <c r="X432" s="249" t="str">
        <f>IF(B432="","",B432&amp;IF($C$4=EL!$E$5,"Full Time","Part Time"))</f>
        <v/>
      </c>
      <c r="Y432" s="122" t="str">
        <f>IFERROR(VLOOKUP(X432,EL!$C$2:$D$36,2,"False"),"")</f>
        <v/>
      </c>
    </row>
    <row r="433" spans="1:25" ht="21.75" customHeight="1">
      <c r="A433" s="118" t="str">
        <f t="shared" si="8"/>
        <v/>
      </c>
      <c r="B433" s="206"/>
      <c r="C433" s="199"/>
      <c r="D433" s="147"/>
      <c r="E433" s="199"/>
      <c r="F433" s="199"/>
      <c r="G433" s="120"/>
      <c r="H433" s="140"/>
      <c r="I433" s="141"/>
      <c r="J433" s="121"/>
      <c r="K433" s="141"/>
      <c r="L433" s="141"/>
      <c r="M433" s="119">
        <f>IF(AND(G433="",C433="",H433=""),SUM($M$15:$M432),IF(G433*H433=0,"",G433*H433))</f>
        <v>0</v>
      </c>
      <c r="N433" s="322"/>
      <c r="O433" s="323"/>
      <c r="P433" s="324"/>
      <c r="Q433" s="230"/>
      <c r="R433" s="209" t="str">
        <f>IFERROR(IF(AND($C433="",$D433="",$G433=""),"",VLOOKUP($I433,FOAPs!A$2:B$10000,2,FALSE)&amp;" &gt;"),"F")</f>
        <v/>
      </c>
      <c r="S433" s="292" t="str">
        <f>IFERROR(IF(AND($C433="",$G433=""),"",VLOOKUP($J433,FOAPs!C$2:D$10000,2,FALSE)&amp;" &gt;"),"O")</f>
        <v/>
      </c>
      <c r="T433" s="292"/>
      <c r="U433" s="209" t="str">
        <f>IFERROR(IF(AND($C433="",$G433=""),"",VLOOKUP($K433,FOAPs!E$2:F$10000,2,FALSE)&amp;" &gt;"),"A")</f>
        <v/>
      </c>
      <c r="V433" s="209" t="str">
        <f>IFERROR(IF(AND($C433="",$D433="",$G433=""),"",VLOOKUP($L433,FOAPs!G$2:H$10000,2,FALSE)),"P")</f>
        <v/>
      </c>
      <c r="W433" s="253" t="str">
        <f>IF(PAF!$B433="","",IF(PAF!$B433=EL!$Y$2,"SPE",IF(PAF!$B433=EL!$Z$2,"SPM",IF(PAF!$B433=EL!$AA$2,"SPLH",IF(PAF!$B433=EL!$K$2,"AT",IF(PAF!$B433=EL!$L$2,"WTO",IF(PAF!$B433=EL!$A$22,"ES",IF(PAF!$B433=EL!$A$4,"FWT",IF(PAF!$B433=EL!$O$2,"hon",IF(PAF!$B433=EL!$P$2,"Inv",IF(PAF!$B433=EL!$P$2,"Inv",IF(PAF!$B433=EL!$Q$2,"MT",IF(PAF!$B433=EL!R$2,"NT",IF(PAF!$B433=EL!$S$2,"OSR",IF(PAF!$B433=EL!$A$10,"PM",IF(PAF!$B433=EL!$U$2,"PW",IF(PAF!$B433=EL!$A$12,"re",IF(PAF!$B433=EL!$W$2,"OT",IF(PAF!$B433=EL!$X$2,"OTSeven","?")))))))))))))))))))</f>
        <v/>
      </c>
      <c r="X433" s="249" t="str">
        <f>IF(B433="","",B433&amp;IF($C$4=EL!$E$5,"Full Time","Part Time"))</f>
        <v/>
      </c>
      <c r="Y433" s="122" t="str">
        <f>IFERROR(VLOOKUP(X433,EL!$C$2:$D$36,2,"False"),"")</f>
        <v/>
      </c>
    </row>
    <row r="434" spans="1:25" ht="21.75" customHeight="1">
      <c r="A434" s="118" t="str">
        <f t="shared" si="8"/>
        <v/>
      </c>
      <c r="B434" s="206"/>
      <c r="C434" s="199"/>
      <c r="D434" s="147"/>
      <c r="E434" s="199"/>
      <c r="F434" s="199"/>
      <c r="G434" s="120"/>
      <c r="H434" s="140"/>
      <c r="I434" s="141"/>
      <c r="J434" s="121"/>
      <c r="K434" s="141"/>
      <c r="L434" s="141"/>
      <c r="M434" s="119">
        <f>IF(AND(G434="",C434="",H434=""),SUM($M$15:$M433),IF(G434*H434=0,"",G434*H434))</f>
        <v>0</v>
      </c>
      <c r="N434" s="319"/>
      <c r="O434" s="320"/>
      <c r="P434" s="321"/>
      <c r="Q434" s="230"/>
      <c r="R434" s="209" t="str">
        <f>IFERROR(IF(AND($C434="",$D434="",$G434=""),"",VLOOKUP($I434,FOAPs!A$2:B$10000,2,FALSE)&amp;" &gt;"),"F")</f>
        <v/>
      </c>
      <c r="S434" s="292" t="str">
        <f>IFERROR(IF(AND($C434="",$G434=""),"",VLOOKUP($J434,FOAPs!C$2:D$10000,2,FALSE)&amp;" &gt;"),"O")</f>
        <v/>
      </c>
      <c r="T434" s="292"/>
      <c r="U434" s="209" t="str">
        <f>IFERROR(IF(AND($C434="",$G434=""),"",VLOOKUP($K434,FOAPs!E$2:F$10000,2,FALSE)&amp;" &gt;"),"A")</f>
        <v/>
      </c>
      <c r="V434" s="209" t="str">
        <f>IFERROR(IF(AND($C434="",$D434="",$G434=""),"",VLOOKUP($L434,FOAPs!G$2:H$10000,2,FALSE)),"P")</f>
        <v/>
      </c>
      <c r="W434" s="253" t="str">
        <f>IF(PAF!$B434="","",IF(PAF!$B434=EL!$Y$2,"SPE",IF(PAF!$B434=EL!$Z$2,"SPM",IF(PAF!$B434=EL!$AA$2,"SPLH",IF(PAF!$B434=EL!$K$2,"AT",IF(PAF!$B434=EL!$L$2,"WTO",IF(PAF!$B434=EL!$A$22,"ES",IF(PAF!$B434=EL!$A$4,"FWT",IF(PAF!$B434=EL!$O$2,"hon",IF(PAF!$B434=EL!$P$2,"Inv",IF(PAF!$B434=EL!$P$2,"Inv",IF(PAF!$B434=EL!$Q$2,"MT",IF(PAF!$B434=EL!R$2,"NT",IF(PAF!$B434=EL!$S$2,"OSR",IF(PAF!$B434=EL!$A$10,"PM",IF(PAF!$B434=EL!$U$2,"PW",IF(PAF!$B434=EL!$A$12,"re",IF(PAF!$B434=EL!$W$2,"OT",IF(PAF!$B434=EL!$X$2,"OTSeven","?")))))))))))))))))))</f>
        <v/>
      </c>
      <c r="X434" s="249" t="str">
        <f>IF(B434="","",B434&amp;IF($C$4=EL!$E$5,"Full Time","Part Time"))</f>
        <v/>
      </c>
      <c r="Y434" s="122" t="str">
        <f>IFERROR(VLOOKUP(X434,EL!$C$2:$D$36,2,"False"),"")</f>
        <v/>
      </c>
    </row>
    <row r="435" spans="1:25" ht="21.75" customHeight="1">
      <c r="A435" s="118" t="str">
        <f t="shared" si="8"/>
        <v/>
      </c>
      <c r="B435" s="206"/>
      <c r="C435" s="199"/>
      <c r="D435" s="147"/>
      <c r="E435" s="199"/>
      <c r="F435" s="199"/>
      <c r="G435" s="120"/>
      <c r="H435" s="140"/>
      <c r="I435" s="141"/>
      <c r="J435" s="121"/>
      <c r="K435" s="141"/>
      <c r="L435" s="141"/>
      <c r="M435" s="119">
        <f>IF(AND(G435="",C435="",H435=""),SUM($M$15:$M434),IF(G435*H435=0,"",G435*H435))</f>
        <v>0</v>
      </c>
      <c r="N435" s="322"/>
      <c r="O435" s="323"/>
      <c r="P435" s="324"/>
      <c r="Q435" s="230"/>
      <c r="R435" s="209" t="str">
        <f>IFERROR(IF(AND($C435="",$D435="",$G435=""),"",VLOOKUP($I435,FOAPs!A$2:B$10000,2,FALSE)&amp;" &gt;"),"F")</f>
        <v/>
      </c>
      <c r="S435" s="292" t="str">
        <f>IFERROR(IF(AND($C435="",$G435=""),"",VLOOKUP($J435,FOAPs!C$2:D$10000,2,FALSE)&amp;" &gt;"),"O")</f>
        <v/>
      </c>
      <c r="T435" s="292"/>
      <c r="U435" s="209" t="str">
        <f>IFERROR(IF(AND($C435="",$G435=""),"",VLOOKUP($K435,FOAPs!E$2:F$10000,2,FALSE)&amp;" &gt;"),"A")</f>
        <v/>
      </c>
      <c r="V435" s="209" t="str">
        <f>IFERROR(IF(AND($C435="",$D435="",$G435=""),"",VLOOKUP($L435,FOAPs!G$2:H$10000,2,FALSE)),"P")</f>
        <v/>
      </c>
      <c r="W435" s="253" t="str">
        <f>IF(PAF!$B435="","",IF(PAF!$B435=EL!$Y$2,"SPE",IF(PAF!$B435=EL!$Z$2,"SPM",IF(PAF!$B435=EL!$AA$2,"SPLH",IF(PAF!$B435=EL!$K$2,"AT",IF(PAF!$B435=EL!$L$2,"WTO",IF(PAF!$B435=EL!$A$22,"ES",IF(PAF!$B435=EL!$A$4,"FWT",IF(PAF!$B435=EL!$O$2,"hon",IF(PAF!$B435=EL!$P$2,"Inv",IF(PAF!$B435=EL!$P$2,"Inv",IF(PAF!$B435=EL!$Q$2,"MT",IF(PAF!$B435=EL!R$2,"NT",IF(PAF!$B435=EL!$S$2,"OSR",IF(PAF!$B435=EL!$A$10,"PM",IF(PAF!$B435=EL!$U$2,"PW",IF(PAF!$B435=EL!$A$12,"re",IF(PAF!$B435=EL!$W$2,"OT",IF(PAF!$B435=EL!$X$2,"OTSeven","?")))))))))))))))))))</f>
        <v/>
      </c>
      <c r="X435" s="249" t="str">
        <f>IF(B435="","",B435&amp;IF($C$4=EL!$E$5,"Full Time","Part Time"))</f>
        <v/>
      </c>
      <c r="Y435" s="122" t="str">
        <f>IFERROR(VLOOKUP(X435,EL!$C$2:$D$36,2,"False"),"")</f>
        <v/>
      </c>
    </row>
    <row r="436" spans="1:25" ht="21.75" customHeight="1">
      <c r="A436" s="118" t="str">
        <f t="shared" si="8"/>
        <v/>
      </c>
      <c r="B436" s="206"/>
      <c r="C436" s="199"/>
      <c r="D436" s="147"/>
      <c r="E436" s="199"/>
      <c r="F436" s="199"/>
      <c r="G436" s="120"/>
      <c r="H436" s="140"/>
      <c r="I436" s="141"/>
      <c r="J436" s="121"/>
      <c r="K436" s="141"/>
      <c r="L436" s="141"/>
      <c r="M436" s="119">
        <f>IF(AND(G436="",C436="",H436=""),SUM($M$15:$M435),IF(G436*H436=0,"",G436*H436))</f>
        <v>0</v>
      </c>
      <c r="N436" s="319"/>
      <c r="O436" s="320"/>
      <c r="P436" s="321"/>
      <c r="Q436" s="230"/>
      <c r="R436" s="209" t="str">
        <f>IFERROR(IF(AND($C436="",$D436="",$G436=""),"",VLOOKUP($I436,FOAPs!A$2:B$10000,2,FALSE)&amp;" &gt;"),"F")</f>
        <v/>
      </c>
      <c r="S436" s="292" t="str">
        <f>IFERROR(IF(AND($C436="",$G436=""),"",VLOOKUP($J436,FOAPs!C$2:D$10000,2,FALSE)&amp;" &gt;"),"O")</f>
        <v/>
      </c>
      <c r="T436" s="292"/>
      <c r="U436" s="209" t="str">
        <f>IFERROR(IF(AND($C436="",$G436=""),"",VLOOKUP($K436,FOAPs!E$2:F$10000,2,FALSE)&amp;" &gt;"),"A")</f>
        <v/>
      </c>
      <c r="V436" s="209" t="str">
        <f>IFERROR(IF(AND($C436="",$D436="",$G436=""),"",VLOOKUP($L436,FOAPs!G$2:H$10000,2,FALSE)),"P")</f>
        <v/>
      </c>
      <c r="W436" s="253" t="str">
        <f>IF(PAF!$B436="","",IF(PAF!$B436=EL!$Y$2,"SPE",IF(PAF!$B436=EL!$Z$2,"SPM",IF(PAF!$B436=EL!$AA$2,"SPLH",IF(PAF!$B436=EL!$K$2,"AT",IF(PAF!$B436=EL!$L$2,"WTO",IF(PAF!$B436=EL!$A$22,"ES",IF(PAF!$B436=EL!$A$4,"FWT",IF(PAF!$B436=EL!$O$2,"hon",IF(PAF!$B436=EL!$P$2,"Inv",IF(PAF!$B436=EL!$P$2,"Inv",IF(PAF!$B436=EL!$Q$2,"MT",IF(PAF!$B436=EL!R$2,"NT",IF(PAF!$B436=EL!$S$2,"OSR",IF(PAF!$B436=EL!$A$10,"PM",IF(PAF!$B436=EL!$U$2,"PW",IF(PAF!$B436=EL!$A$12,"re",IF(PAF!$B436=EL!$W$2,"OT",IF(PAF!$B436=EL!$X$2,"OTSeven","?")))))))))))))))))))</f>
        <v/>
      </c>
      <c r="X436" s="249" t="str">
        <f>IF(B436="","",B436&amp;IF($C$4=EL!$E$5,"Full Time","Part Time"))</f>
        <v/>
      </c>
      <c r="Y436" s="122" t="str">
        <f>IFERROR(VLOOKUP(X436,EL!$C$2:$D$36,2,"False"),"")</f>
        <v/>
      </c>
    </row>
    <row r="437" spans="1:25" ht="21.75" customHeight="1">
      <c r="A437" s="118" t="str">
        <f t="shared" si="8"/>
        <v/>
      </c>
      <c r="B437" s="206"/>
      <c r="C437" s="199"/>
      <c r="D437" s="147"/>
      <c r="E437" s="199"/>
      <c r="F437" s="199"/>
      <c r="G437" s="120"/>
      <c r="H437" s="140"/>
      <c r="I437" s="141"/>
      <c r="J437" s="121"/>
      <c r="K437" s="141"/>
      <c r="L437" s="141"/>
      <c r="M437" s="119">
        <f>IF(AND(G437="",C437="",H437=""),SUM($M$15:$M436),IF(G437*H437=0,"",G437*H437))</f>
        <v>0</v>
      </c>
      <c r="N437" s="322"/>
      <c r="O437" s="323"/>
      <c r="P437" s="324"/>
      <c r="Q437" s="230"/>
      <c r="R437" s="209" t="str">
        <f>IFERROR(IF(AND($C437="",$D437="",$G437=""),"",VLOOKUP($I437,FOAPs!A$2:B$10000,2,FALSE)&amp;" &gt;"),"F")</f>
        <v/>
      </c>
      <c r="S437" s="292" t="str">
        <f>IFERROR(IF(AND($C437="",$G437=""),"",VLOOKUP($J437,FOAPs!C$2:D$10000,2,FALSE)&amp;" &gt;"),"O")</f>
        <v/>
      </c>
      <c r="T437" s="292"/>
      <c r="U437" s="209" t="str">
        <f>IFERROR(IF(AND($C437="",$G437=""),"",VLOOKUP($K437,FOAPs!E$2:F$10000,2,FALSE)&amp;" &gt;"),"A")</f>
        <v/>
      </c>
      <c r="V437" s="209" t="str">
        <f>IFERROR(IF(AND($C437="",$D437="",$G437=""),"",VLOOKUP($L437,FOAPs!G$2:H$10000,2,FALSE)),"P")</f>
        <v/>
      </c>
      <c r="W437" s="253" t="str">
        <f>IF(PAF!$B437="","",IF(PAF!$B437=EL!$Y$2,"SPE",IF(PAF!$B437=EL!$Z$2,"SPM",IF(PAF!$B437=EL!$AA$2,"SPLH",IF(PAF!$B437=EL!$K$2,"AT",IF(PAF!$B437=EL!$L$2,"WTO",IF(PAF!$B437=EL!$A$22,"ES",IF(PAF!$B437=EL!$A$4,"FWT",IF(PAF!$B437=EL!$O$2,"hon",IF(PAF!$B437=EL!$P$2,"Inv",IF(PAF!$B437=EL!$P$2,"Inv",IF(PAF!$B437=EL!$Q$2,"MT",IF(PAF!$B437=EL!R$2,"NT",IF(PAF!$B437=EL!$S$2,"OSR",IF(PAF!$B437=EL!$A$10,"PM",IF(PAF!$B437=EL!$U$2,"PW",IF(PAF!$B437=EL!$A$12,"re",IF(PAF!$B437=EL!$W$2,"OT",IF(PAF!$B437=EL!$X$2,"OTSeven","?")))))))))))))))))))</f>
        <v/>
      </c>
      <c r="X437" s="249" t="str">
        <f>IF(B437="","",B437&amp;IF($C$4=EL!$E$5,"Full Time","Part Time"))</f>
        <v/>
      </c>
      <c r="Y437" s="122" t="str">
        <f>IFERROR(VLOOKUP(X437,EL!$C$2:$D$36,2,"False"),"")</f>
        <v/>
      </c>
    </row>
    <row r="438" spans="1:25" ht="21.75" customHeight="1">
      <c r="A438" s="118" t="str">
        <f t="shared" si="8"/>
        <v/>
      </c>
      <c r="B438" s="206"/>
      <c r="C438" s="199"/>
      <c r="D438" s="147"/>
      <c r="E438" s="199"/>
      <c r="F438" s="199"/>
      <c r="G438" s="120"/>
      <c r="H438" s="140"/>
      <c r="I438" s="141"/>
      <c r="J438" s="121"/>
      <c r="K438" s="141"/>
      <c r="L438" s="141"/>
      <c r="M438" s="119">
        <f>IF(AND(G438="",C438="",H438=""),SUM($M$15:$M437),IF(G438*H438=0,"",G438*H438))</f>
        <v>0</v>
      </c>
      <c r="N438" s="319"/>
      <c r="O438" s="320"/>
      <c r="P438" s="321"/>
      <c r="Q438" s="230"/>
      <c r="R438" s="209" t="str">
        <f>IFERROR(IF(AND($C438="",$D438="",$G438=""),"",VLOOKUP($I438,FOAPs!A$2:B$10000,2,FALSE)&amp;" &gt;"),"F")</f>
        <v/>
      </c>
      <c r="S438" s="292" t="str">
        <f>IFERROR(IF(AND($C438="",$G438=""),"",VLOOKUP($J438,FOAPs!C$2:D$10000,2,FALSE)&amp;" &gt;"),"O")</f>
        <v/>
      </c>
      <c r="T438" s="292"/>
      <c r="U438" s="209" t="str">
        <f>IFERROR(IF(AND($C438="",$G438=""),"",VLOOKUP($K438,FOAPs!E$2:F$10000,2,FALSE)&amp;" &gt;"),"A")</f>
        <v/>
      </c>
      <c r="V438" s="209" t="str">
        <f>IFERROR(IF(AND($C438="",$D438="",$G438=""),"",VLOOKUP($L438,FOAPs!G$2:H$10000,2,FALSE)),"P")</f>
        <v/>
      </c>
      <c r="W438" s="253" t="str">
        <f>IF(PAF!$B438="","",IF(PAF!$B438=EL!$Y$2,"SPE",IF(PAF!$B438=EL!$Z$2,"SPM",IF(PAF!$B438=EL!$AA$2,"SPLH",IF(PAF!$B438=EL!$K$2,"AT",IF(PAF!$B438=EL!$L$2,"WTO",IF(PAF!$B438=EL!$A$22,"ES",IF(PAF!$B438=EL!$A$4,"FWT",IF(PAF!$B438=EL!$O$2,"hon",IF(PAF!$B438=EL!$P$2,"Inv",IF(PAF!$B438=EL!$P$2,"Inv",IF(PAF!$B438=EL!$Q$2,"MT",IF(PAF!$B438=EL!R$2,"NT",IF(PAF!$B438=EL!$S$2,"OSR",IF(PAF!$B438=EL!$A$10,"PM",IF(PAF!$B438=EL!$U$2,"PW",IF(PAF!$B438=EL!$A$12,"re",IF(PAF!$B438=EL!$W$2,"OT",IF(PAF!$B438=EL!$X$2,"OTSeven","?")))))))))))))))))))</f>
        <v/>
      </c>
      <c r="X438" s="249" t="str">
        <f>IF(B438="","",B438&amp;IF($C$4=EL!$E$5,"Full Time","Part Time"))</f>
        <v/>
      </c>
      <c r="Y438" s="122" t="str">
        <f>IFERROR(VLOOKUP(X438,EL!$C$2:$D$36,2,"False"),"")</f>
        <v/>
      </c>
    </row>
    <row r="439" spans="1:25" ht="21.75" customHeight="1">
      <c r="A439" s="118" t="str">
        <f t="shared" si="8"/>
        <v/>
      </c>
      <c r="B439" s="206"/>
      <c r="C439" s="199"/>
      <c r="D439" s="147"/>
      <c r="E439" s="199"/>
      <c r="F439" s="199"/>
      <c r="G439" s="120"/>
      <c r="H439" s="140"/>
      <c r="I439" s="141"/>
      <c r="J439" s="121"/>
      <c r="K439" s="141"/>
      <c r="L439" s="141"/>
      <c r="M439" s="119">
        <f>IF(AND(G439="",C439="",H439=""),SUM($M$15:$M438),IF(G439*H439=0,"",G439*H439))</f>
        <v>0</v>
      </c>
      <c r="N439" s="322"/>
      <c r="O439" s="323"/>
      <c r="P439" s="324"/>
      <c r="Q439" s="230"/>
      <c r="R439" s="209" t="str">
        <f>IFERROR(IF(AND($C439="",$D439="",$G439=""),"",VLOOKUP($I439,FOAPs!A$2:B$10000,2,FALSE)&amp;" &gt;"),"F")</f>
        <v/>
      </c>
      <c r="S439" s="292" t="str">
        <f>IFERROR(IF(AND($C439="",$G439=""),"",VLOOKUP($J439,FOAPs!C$2:D$10000,2,FALSE)&amp;" &gt;"),"O")</f>
        <v/>
      </c>
      <c r="T439" s="292"/>
      <c r="U439" s="209" t="str">
        <f>IFERROR(IF(AND($C439="",$G439=""),"",VLOOKUP($K439,FOAPs!E$2:F$10000,2,FALSE)&amp;" &gt;"),"A")</f>
        <v/>
      </c>
      <c r="V439" s="209" t="str">
        <f>IFERROR(IF(AND($C439="",$D439="",$G439=""),"",VLOOKUP($L439,FOAPs!G$2:H$10000,2,FALSE)),"P")</f>
        <v/>
      </c>
      <c r="W439" s="253" t="str">
        <f>IF(PAF!$B439="","",IF(PAF!$B439=EL!$Y$2,"SPE",IF(PAF!$B439=EL!$Z$2,"SPM",IF(PAF!$B439=EL!$AA$2,"SPLH",IF(PAF!$B439=EL!$K$2,"AT",IF(PAF!$B439=EL!$L$2,"WTO",IF(PAF!$B439=EL!$A$22,"ES",IF(PAF!$B439=EL!$A$4,"FWT",IF(PAF!$B439=EL!$O$2,"hon",IF(PAF!$B439=EL!$P$2,"Inv",IF(PAF!$B439=EL!$P$2,"Inv",IF(PAF!$B439=EL!$Q$2,"MT",IF(PAF!$B439=EL!R$2,"NT",IF(PAF!$B439=EL!$S$2,"OSR",IF(PAF!$B439=EL!$A$10,"PM",IF(PAF!$B439=EL!$U$2,"PW",IF(PAF!$B439=EL!$A$12,"re",IF(PAF!$B439=EL!$W$2,"OT",IF(PAF!$B439=EL!$X$2,"OTSeven","?")))))))))))))))))))</f>
        <v/>
      </c>
      <c r="X439" s="249" t="str">
        <f>IF(B439="","",B439&amp;IF($C$4=EL!$E$5,"Full Time","Part Time"))</f>
        <v/>
      </c>
      <c r="Y439" s="122" t="str">
        <f>IFERROR(VLOOKUP(X439,EL!$C$2:$D$36,2,"False"),"")</f>
        <v/>
      </c>
    </row>
    <row r="440" spans="1:25" ht="21.75" customHeight="1">
      <c r="A440" s="118" t="str">
        <f t="shared" si="8"/>
        <v/>
      </c>
      <c r="B440" s="206"/>
      <c r="C440" s="199"/>
      <c r="D440" s="147"/>
      <c r="E440" s="199"/>
      <c r="F440" s="199"/>
      <c r="G440" s="120"/>
      <c r="H440" s="140"/>
      <c r="I440" s="141"/>
      <c r="J440" s="121"/>
      <c r="K440" s="141"/>
      <c r="L440" s="141"/>
      <c r="M440" s="119">
        <f>IF(AND(G440="",C440="",H440=""),SUM($M$15:$M439),IF(G440*H440=0,"",G440*H440))</f>
        <v>0</v>
      </c>
      <c r="N440" s="319"/>
      <c r="O440" s="320"/>
      <c r="P440" s="321"/>
      <c r="Q440" s="230"/>
      <c r="R440" s="209" t="str">
        <f>IFERROR(IF(AND($C440="",$D440="",$G440=""),"",VLOOKUP($I440,FOAPs!A$2:B$10000,2,FALSE)&amp;" &gt;"),"F")</f>
        <v/>
      </c>
      <c r="S440" s="292" t="str">
        <f>IFERROR(IF(AND($C440="",$G440=""),"",VLOOKUP($J440,FOAPs!C$2:D$10000,2,FALSE)&amp;" &gt;"),"O")</f>
        <v/>
      </c>
      <c r="T440" s="292"/>
      <c r="U440" s="209" t="str">
        <f>IFERROR(IF(AND($C440="",$G440=""),"",VLOOKUP($K440,FOAPs!E$2:F$10000,2,FALSE)&amp;" &gt;"),"A")</f>
        <v/>
      </c>
      <c r="V440" s="209" t="str">
        <f>IFERROR(IF(AND($C440="",$D440="",$G440=""),"",VLOOKUP($L440,FOAPs!G$2:H$10000,2,FALSE)),"P")</f>
        <v/>
      </c>
      <c r="W440" s="253" t="str">
        <f>IF(PAF!$B440="","",IF(PAF!$B440=EL!$Y$2,"SPE",IF(PAF!$B440=EL!$Z$2,"SPM",IF(PAF!$B440=EL!$AA$2,"SPLH",IF(PAF!$B440=EL!$K$2,"AT",IF(PAF!$B440=EL!$L$2,"WTO",IF(PAF!$B440=EL!$A$22,"ES",IF(PAF!$B440=EL!$A$4,"FWT",IF(PAF!$B440=EL!$O$2,"hon",IF(PAF!$B440=EL!$P$2,"Inv",IF(PAF!$B440=EL!$P$2,"Inv",IF(PAF!$B440=EL!$Q$2,"MT",IF(PAF!$B440=EL!R$2,"NT",IF(PAF!$B440=EL!$S$2,"OSR",IF(PAF!$B440=EL!$A$10,"PM",IF(PAF!$B440=EL!$U$2,"PW",IF(PAF!$B440=EL!$A$12,"re",IF(PAF!$B440=EL!$W$2,"OT",IF(PAF!$B440=EL!$X$2,"OTSeven","?")))))))))))))))))))</f>
        <v/>
      </c>
      <c r="X440" s="249" t="str">
        <f>IF(B440="","",B440&amp;IF($C$4=EL!$E$5,"Full Time","Part Time"))</f>
        <v/>
      </c>
      <c r="Y440" s="122" t="str">
        <f>IFERROR(VLOOKUP(X440,EL!$C$2:$D$36,2,"False"),"")</f>
        <v/>
      </c>
    </row>
    <row r="441" spans="1:25" ht="21.75" customHeight="1">
      <c r="A441" s="118" t="str">
        <f t="shared" si="8"/>
        <v/>
      </c>
      <c r="B441" s="206"/>
      <c r="C441" s="199"/>
      <c r="D441" s="147"/>
      <c r="E441" s="199"/>
      <c r="F441" s="199"/>
      <c r="G441" s="120"/>
      <c r="H441" s="140"/>
      <c r="I441" s="141"/>
      <c r="J441" s="121"/>
      <c r="K441" s="141"/>
      <c r="L441" s="141"/>
      <c r="M441" s="119">
        <f>IF(AND(G441="",C441="",H441=""),SUM($M$15:$M440),IF(G441*H441=0,"",G441*H441))</f>
        <v>0</v>
      </c>
      <c r="N441" s="322"/>
      <c r="O441" s="323"/>
      <c r="P441" s="324"/>
      <c r="Q441" s="230"/>
      <c r="R441" s="209" t="str">
        <f>IFERROR(IF(AND($C441="",$D441="",$G441=""),"",VLOOKUP($I441,FOAPs!A$2:B$10000,2,FALSE)&amp;" &gt;"),"F")</f>
        <v/>
      </c>
      <c r="S441" s="292" t="str">
        <f>IFERROR(IF(AND($C441="",$G441=""),"",VLOOKUP($J441,FOAPs!C$2:D$10000,2,FALSE)&amp;" &gt;"),"O")</f>
        <v/>
      </c>
      <c r="T441" s="292"/>
      <c r="U441" s="209" t="str">
        <f>IFERROR(IF(AND($C441="",$G441=""),"",VLOOKUP($K441,FOAPs!E$2:F$10000,2,FALSE)&amp;" &gt;"),"A")</f>
        <v/>
      </c>
      <c r="V441" s="209" t="str">
        <f>IFERROR(IF(AND($C441="",$D441="",$G441=""),"",VLOOKUP($L441,FOAPs!G$2:H$10000,2,FALSE)),"P")</f>
        <v/>
      </c>
      <c r="W441" s="253" t="str">
        <f>IF(PAF!$B441="","",IF(PAF!$B441=EL!$Y$2,"SPE",IF(PAF!$B441=EL!$Z$2,"SPM",IF(PAF!$B441=EL!$AA$2,"SPLH",IF(PAF!$B441=EL!$K$2,"AT",IF(PAF!$B441=EL!$L$2,"WTO",IF(PAF!$B441=EL!$A$22,"ES",IF(PAF!$B441=EL!$A$4,"FWT",IF(PAF!$B441=EL!$O$2,"hon",IF(PAF!$B441=EL!$P$2,"Inv",IF(PAF!$B441=EL!$P$2,"Inv",IF(PAF!$B441=EL!$Q$2,"MT",IF(PAF!$B441=EL!R$2,"NT",IF(PAF!$B441=EL!$S$2,"OSR",IF(PAF!$B441=EL!$A$10,"PM",IF(PAF!$B441=EL!$U$2,"PW",IF(PAF!$B441=EL!$A$12,"re",IF(PAF!$B441=EL!$W$2,"OT",IF(PAF!$B441=EL!$X$2,"OTSeven","?")))))))))))))))))))</f>
        <v/>
      </c>
      <c r="X441" s="249" t="str">
        <f>IF(B441="","",B441&amp;IF($C$4=EL!$E$5,"Full Time","Part Time"))</f>
        <v/>
      </c>
      <c r="Y441" s="122" t="str">
        <f>IFERROR(VLOOKUP(X441,EL!$C$2:$D$36,2,"False"),"")</f>
        <v/>
      </c>
    </row>
    <row r="442" spans="1:25" ht="21.75" customHeight="1">
      <c r="A442" s="118" t="str">
        <f t="shared" si="8"/>
        <v/>
      </c>
      <c r="B442" s="206"/>
      <c r="C442" s="199"/>
      <c r="D442" s="147"/>
      <c r="E442" s="199"/>
      <c r="F442" s="199"/>
      <c r="G442" s="120"/>
      <c r="H442" s="140"/>
      <c r="I442" s="141"/>
      <c r="J442" s="121"/>
      <c r="K442" s="141"/>
      <c r="L442" s="141"/>
      <c r="M442" s="119">
        <f>IF(AND(G442="",C442="",H442=""),SUM($M$15:$M441),IF(G442*H442=0,"",G442*H442))</f>
        <v>0</v>
      </c>
      <c r="N442" s="319"/>
      <c r="O442" s="320"/>
      <c r="P442" s="321"/>
      <c r="Q442" s="230"/>
      <c r="R442" s="209" t="str">
        <f>IFERROR(IF(AND($C442="",$D442="",$G442=""),"",VLOOKUP($I442,FOAPs!A$2:B$10000,2,FALSE)&amp;" &gt;"),"F")</f>
        <v/>
      </c>
      <c r="S442" s="292" t="str">
        <f>IFERROR(IF(AND($C442="",$G442=""),"",VLOOKUP($J442,FOAPs!C$2:D$10000,2,FALSE)&amp;" &gt;"),"O")</f>
        <v/>
      </c>
      <c r="T442" s="292"/>
      <c r="U442" s="209" t="str">
        <f>IFERROR(IF(AND($C442="",$G442=""),"",VLOOKUP($K442,FOAPs!E$2:F$10000,2,FALSE)&amp;" &gt;"),"A")</f>
        <v/>
      </c>
      <c r="V442" s="209" t="str">
        <f>IFERROR(IF(AND($C442="",$D442="",$G442=""),"",VLOOKUP($L442,FOAPs!G$2:H$10000,2,FALSE)),"P")</f>
        <v/>
      </c>
      <c r="W442" s="253" t="str">
        <f>IF(PAF!$B442="","",IF(PAF!$B442=EL!$Y$2,"SPE",IF(PAF!$B442=EL!$Z$2,"SPM",IF(PAF!$B442=EL!$AA$2,"SPLH",IF(PAF!$B442=EL!$K$2,"AT",IF(PAF!$B442=EL!$L$2,"WTO",IF(PAF!$B442=EL!$A$22,"ES",IF(PAF!$B442=EL!$A$4,"FWT",IF(PAF!$B442=EL!$O$2,"hon",IF(PAF!$B442=EL!$P$2,"Inv",IF(PAF!$B442=EL!$P$2,"Inv",IF(PAF!$B442=EL!$Q$2,"MT",IF(PAF!$B442=EL!R$2,"NT",IF(PAF!$B442=EL!$S$2,"OSR",IF(PAF!$B442=EL!$A$10,"PM",IF(PAF!$B442=EL!$U$2,"PW",IF(PAF!$B442=EL!$A$12,"re",IF(PAF!$B442=EL!$W$2,"OT",IF(PAF!$B442=EL!$X$2,"OTSeven","?")))))))))))))))))))</f>
        <v/>
      </c>
      <c r="X442" s="249" t="str">
        <f>IF(B442="","",B442&amp;IF($C$4=EL!$E$5,"Full Time","Part Time"))</f>
        <v/>
      </c>
      <c r="Y442" s="122" t="str">
        <f>IFERROR(VLOOKUP(X442,EL!$C$2:$D$36,2,"False"),"")</f>
        <v/>
      </c>
    </row>
    <row r="443" spans="1:25" ht="21.75" customHeight="1">
      <c r="A443" s="118" t="str">
        <f t="shared" si="8"/>
        <v/>
      </c>
      <c r="B443" s="206"/>
      <c r="C443" s="199"/>
      <c r="D443" s="147"/>
      <c r="E443" s="199"/>
      <c r="F443" s="199"/>
      <c r="G443" s="120"/>
      <c r="H443" s="140"/>
      <c r="I443" s="141"/>
      <c r="J443" s="121"/>
      <c r="K443" s="141"/>
      <c r="L443" s="141"/>
      <c r="M443" s="119">
        <f>IF(AND(G443="",C443="",H443=""),SUM($M$15:$M442),IF(G443*H443=0,"",G443*H443))</f>
        <v>0</v>
      </c>
      <c r="N443" s="322"/>
      <c r="O443" s="323"/>
      <c r="P443" s="324"/>
      <c r="Q443" s="230"/>
      <c r="R443" s="209" t="str">
        <f>IFERROR(IF(AND($C443="",$D443="",$G443=""),"",VLOOKUP($I443,FOAPs!A$2:B$10000,2,FALSE)&amp;" &gt;"),"F")</f>
        <v/>
      </c>
      <c r="S443" s="292" t="str">
        <f>IFERROR(IF(AND($C443="",$G443=""),"",VLOOKUP($J443,FOAPs!C$2:D$10000,2,FALSE)&amp;" &gt;"),"O")</f>
        <v/>
      </c>
      <c r="T443" s="292"/>
      <c r="U443" s="209" t="str">
        <f>IFERROR(IF(AND($C443="",$G443=""),"",VLOOKUP($K443,FOAPs!E$2:F$10000,2,FALSE)&amp;" &gt;"),"A")</f>
        <v/>
      </c>
      <c r="V443" s="209" t="str">
        <f>IFERROR(IF(AND($C443="",$D443="",$G443=""),"",VLOOKUP($L443,FOAPs!G$2:H$10000,2,FALSE)),"P")</f>
        <v/>
      </c>
      <c r="W443" s="253" t="str">
        <f>IF(PAF!$B443="","",IF(PAF!$B443=EL!$Y$2,"SPE",IF(PAF!$B443=EL!$Z$2,"SPM",IF(PAF!$B443=EL!$AA$2,"SPLH",IF(PAF!$B443=EL!$K$2,"AT",IF(PAF!$B443=EL!$L$2,"WTO",IF(PAF!$B443=EL!$A$22,"ES",IF(PAF!$B443=EL!$A$4,"FWT",IF(PAF!$B443=EL!$O$2,"hon",IF(PAF!$B443=EL!$P$2,"Inv",IF(PAF!$B443=EL!$P$2,"Inv",IF(PAF!$B443=EL!$Q$2,"MT",IF(PAF!$B443=EL!R$2,"NT",IF(PAF!$B443=EL!$S$2,"OSR",IF(PAF!$B443=EL!$A$10,"PM",IF(PAF!$B443=EL!$U$2,"PW",IF(PAF!$B443=EL!$A$12,"re",IF(PAF!$B443=EL!$W$2,"OT",IF(PAF!$B443=EL!$X$2,"OTSeven","?")))))))))))))))))))</f>
        <v/>
      </c>
      <c r="X443" s="249" t="str">
        <f>IF(B443="","",B443&amp;IF($C$4=EL!$E$5,"Full Time","Part Time"))</f>
        <v/>
      </c>
      <c r="Y443" s="122" t="str">
        <f>IFERROR(VLOOKUP(X443,EL!$C$2:$D$36,2,"False"),"")</f>
        <v/>
      </c>
    </row>
    <row r="444" spans="1:25" ht="21.75" customHeight="1">
      <c r="A444" s="118" t="str">
        <f t="shared" si="8"/>
        <v/>
      </c>
      <c r="B444" s="206"/>
      <c r="C444" s="199"/>
      <c r="D444" s="147"/>
      <c r="E444" s="199"/>
      <c r="F444" s="199"/>
      <c r="G444" s="120"/>
      <c r="H444" s="140"/>
      <c r="I444" s="141"/>
      <c r="J444" s="121"/>
      <c r="K444" s="141"/>
      <c r="L444" s="141"/>
      <c r="M444" s="119">
        <f>IF(AND(G444="",C444="",H444=""),SUM($M$15:$M443),IF(G444*H444=0,"",G444*H444))</f>
        <v>0</v>
      </c>
      <c r="N444" s="319"/>
      <c r="O444" s="320"/>
      <c r="P444" s="321"/>
      <c r="Q444" s="230"/>
      <c r="R444" s="209" t="str">
        <f>IFERROR(IF(AND($C444="",$D444="",$G444=""),"",VLOOKUP($I444,FOAPs!A$2:B$10000,2,FALSE)&amp;" &gt;"),"F")</f>
        <v/>
      </c>
      <c r="S444" s="292" t="str">
        <f>IFERROR(IF(AND($C444="",$G444=""),"",VLOOKUP($J444,FOAPs!C$2:D$10000,2,FALSE)&amp;" &gt;"),"O")</f>
        <v/>
      </c>
      <c r="T444" s="292"/>
      <c r="U444" s="209" t="str">
        <f>IFERROR(IF(AND($C444="",$G444=""),"",VLOOKUP($K444,FOAPs!E$2:F$10000,2,FALSE)&amp;" &gt;"),"A")</f>
        <v/>
      </c>
      <c r="V444" s="209" t="str">
        <f>IFERROR(IF(AND($C444="",$D444="",$G444=""),"",VLOOKUP($L444,FOAPs!G$2:H$10000,2,FALSE)),"P")</f>
        <v/>
      </c>
      <c r="W444" s="253" t="str">
        <f>IF(PAF!$B444="","",IF(PAF!$B444=EL!$Y$2,"SPE",IF(PAF!$B444=EL!$Z$2,"SPM",IF(PAF!$B444=EL!$AA$2,"SPLH",IF(PAF!$B444=EL!$K$2,"AT",IF(PAF!$B444=EL!$L$2,"WTO",IF(PAF!$B444=EL!$A$22,"ES",IF(PAF!$B444=EL!$A$4,"FWT",IF(PAF!$B444=EL!$O$2,"hon",IF(PAF!$B444=EL!$P$2,"Inv",IF(PAF!$B444=EL!$P$2,"Inv",IF(PAF!$B444=EL!$Q$2,"MT",IF(PAF!$B444=EL!R$2,"NT",IF(PAF!$B444=EL!$S$2,"OSR",IF(PAF!$B444=EL!$A$10,"PM",IF(PAF!$B444=EL!$U$2,"PW",IF(PAF!$B444=EL!$A$12,"re",IF(PAF!$B444=EL!$W$2,"OT",IF(PAF!$B444=EL!$X$2,"OTSeven","?")))))))))))))))))))</f>
        <v/>
      </c>
      <c r="X444" s="249" t="str">
        <f>IF(B444="","",B444&amp;IF($C$4=EL!$E$5,"Full Time","Part Time"))</f>
        <v/>
      </c>
      <c r="Y444" s="122" t="str">
        <f>IFERROR(VLOOKUP(X444,EL!$C$2:$D$36,2,"False"),"")</f>
        <v/>
      </c>
    </row>
    <row r="445" spans="1:25" ht="21.75" customHeight="1">
      <c r="A445" s="118" t="str">
        <f t="shared" si="8"/>
        <v/>
      </c>
      <c r="B445" s="206"/>
      <c r="C445" s="199"/>
      <c r="D445" s="147"/>
      <c r="E445" s="199"/>
      <c r="F445" s="199"/>
      <c r="G445" s="120"/>
      <c r="H445" s="140"/>
      <c r="I445" s="141"/>
      <c r="J445" s="121"/>
      <c r="K445" s="141"/>
      <c r="L445" s="141"/>
      <c r="M445" s="119">
        <f>IF(AND(G445="",C445="",H445=""),SUM($M$15:$M444),IF(G445*H445=0,"",G445*H445))</f>
        <v>0</v>
      </c>
      <c r="N445" s="322"/>
      <c r="O445" s="323"/>
      <c r="P445" s="324"/>
      <c r="Q445" s="230"/>
      <c r="R445" s="209" t="str">
        <f>IFERROR(IF(AND($C445="",$D445="",$G445=""),"",VLOOKUP($I445,FOAPs!A$2:B$10000,2,FALSE)&amp;" &gt;"),"F")</f>
        <v/>
      </c>
      <c r="S445" s="292" t="str">
        <f>IFERROR(IF(AND($C445="",$G445=""),"",VLOOKUP($J445,FOAPs!C$2:D$10000,2,FALSE)&amp;" &gt;"),"O")</f>
        <v/>
      </c>
      <c r="T445" s="292"/>
      <c r="U445" s="209" t="str">
        <f>IFERROR(IF(AND($C445="",$G445=""),"",VLOOKUP($K445,FOAPs!E$2:F$10000,2,FALSE)&amp;" &gt;"),"A")</f>
        <v/>
      </c>
      <c r="V445" s="209" t="str">
        <f>IFERROR(IF(AND($C445="",$D445="",$G445=""),"",VLOOKUP($L445,FOAPs!G$2:H$10000,2,FALSE)),"P")</f>
        <v/>
      </c>
      <c r="W445" s="253" t="str">
        <f>IF(PAF!$B445="","",IF(PAF!$B445=EL!$Y$2,"SPE",IF(PAF!$B445=EL!$Z$2,"SPM",IF(PAF!$B445=EL!$AA$2,"SPLH",IF(PAF!$B445=EL!$K$2,"AT",IF(PAF!$B445=EL!$L$2,"WTO",IF(PAF!$B445=EL!$A$22,"ES",IF(PAF!$B445=EL!$A$4,"FWT",IF(PAF!$B445=EL!$O$2,"hon",IF(PAF!$B445=EL!$P$2,"Inv",IF(PAF!$B445=EL!$P$2,"Inv",IF(PAF!$B445=EL!$Q$2,"MT",IF(PAF!$B445=EL!R$2,"NT",IF(PAF!$B445=EL!$S$2,"OSR",IF(PAF!$B445=EL!$A$10,"PM",IF(PAF!$B445=EL!$U$2,"PW",IF(PAF!$B445=EL!$A$12,"re",IF(PAF!$B445=EL!$W$2,"OT",IF(PAF!$B445=EL!$X$2,"OTSeven","?")))))))))))))))))))</f>
        <v/>
      </c>
      <c r="X445" s="249" t="str">
        <f>IF(B445="","",B445&amp;IF($C$4=EL!$E$5,"Full Time","Part Time"))</f>
        <v/>
      </c>
      <c r="Y445" s="122" t="str">
        <f>IFERROR(VLOOKUP(X445,EL!$C$2:$D$36,2,"False"),"")</f>
        <v/>
      </c>
    </row>
    <row r="446" spans="1:25" ht="21.75" customHeight="1">
      <c r="A446" s="118" t="str">
        <f t="shared" si="8"/>
        <v/>
      </c>
      <c r="B446" s="206"/>
      <c r="C446" s="199"/>
      <c r="D446" s="147"/>
      <c r="E446" s="199"/>
      <c r="F446" s="199"/>
      <c r="G446" s="120"/>
      <c r="H446" s="140"/>
      <c r="I446" s="141"/>
      <c r="J446" s="121"/>
      <c r="K446" s="141"/>
      <c r="L446" s="141"/>
      <c r="M446" s="119">
        <f>IF(AND(G446="",C446="",H446=""),SUM($M$15:$M445),IF(G446*H446=0,"",G446*H446))</f>
        <v>0</v>
      </c>
      <c r="N446" s="319"/>
      <c r="O446" s="320"/>
      <c r="P446" s="321"/>
      <c r="Q446" s="230"/>
      <c r="R446" s="209" t="str">
        <f>IFERROR(IF(AND($C446="",$D446="",$G446=""),"",VLOOKUP($I446,FOAPs!A$2:B$10000,2,FALSE)&amp;" &gt;"),"F")</f>
        <v/>
      </c>
      <c r="S446" s="292" t="str">
        <f>IFERROR(IF(AND($C446="",$G446=""),"",VLOOKUP($J446,FOAPs!C$2:D$10000,2,FALSE)&amp;" &gt;"),"O")</f>
        <v/>
      </c>
      <c r="T446" s="292"/>
      <c r="U446" s="209" t="str">
        <f>IFERROR(IF(AND($C446="",$G446=""),"",VLOOKUP($K446,FOAPs!E$2:F$10000,2,FALSE)&amp;" &gt;"),"A")</f>
        <v/>
      </c>
      <c r="V446" s="209" t="str">
        <f>IFERROR(IF(AND($C446="",$D446="",$G446=""),"",VLOOKUP($L446,FOAPs!G$2:H$10000,2,FALSE)),"P")</f>
        <v/>
      </c>
      <c r="W446" s="253" t="str">
        <f>IF(PAF!$B446="","",IF(PAF!$B446=EL!$Y$2,"SPE",IF(PAF!$B446=EL!$Z$2,"SPM",IF(PAF!$B446=EL!$AA$2,"SPLH",IF(PAF!$B446=EL!$K$2,"AT",IF(PAF!$B446=EL!$L$2,"WTO",IF(PAF!$B446=EL!$A$22,"ES",IF(PAF!$B446=EL!$A$4,"FWT",IF(PAF!$B446=EL!$O$2,"hon",IF(PAF!$B446=EL!$P$2,"Inv",IF(PAF!$B446=EL!$P$2,"Inv",IF(PAF!$B446=EL!$Q$2,"MT",IF(PAF!$B446=EL!R$2,"NT",IF(PAF!$B446=EL!$S$2,"OSR",IF(PAF!$B446=EL!$A$10,"PM",IF(PAF!$B446=EL!$U$2,"PW",IF(PAF!$B446=EL!$A$12,"re",IF(PAF!$B446=EL!$W$2,"OT",IF(PAF!$B446=EL!$X$2,"OTSeven","?")))))))))))))))))))</f>
        <v/>
      </c>
      <c r="X446" s="249" t="str">
        <f>IF(B446="","",B446&amp;IF($C$4=EL!$E$5,"Full Time","Part Time"))</f>
        <v/>
      </c>
      <c r="Y446" s="122" t="str">
        <f>IFERROR(VLOOKUP(X446,EL!$C$2:$D$36,2,"False"),"")</f>
        <v/>
      </c>
    </row>
    <row r="447" spans="1:25" ht="21.75" customHeight="1">
      <c r="A447" s="118" t="str">
        <f t="shared" si="8"/>
        <v/>
      </c>
      <c r="B447" s="206"/>
      <c r="C447" s="199"/>
      <c r="D447" s="147"/>
      <c r="E447" s="199"/>
      <c r="F447" s="199"/>
      <c r="G447" s="120"/>
      <c r="H447" s="140"/>
      <c r="I447" s="141"/>
      <c r="J447" s="121"/>
      <c r="K447" s="141"/>
      <c r="L447" s="141"/>
      <c r="M447" s="119">
        <f>IF(AND(G447="",C447="",H447=""),SUM($M$15:$M446),IF(G447*H447=0,"",G447*H447))</f>
        <v>0</v>
      </c>
      <c r="N447" s="322"/>
      <c r="O447" s="323"/>
      <c r="P447" s="324"/>
      <c r="Q447" s="230"/>
      <c r="R447" s="209" t="str">
        <f>IFERROR(IF(AND($C447="",$D447="",$G447=""),"",VLOOKUP($I447,FOAPs!A$2:B$10000,2,FALSE)&amp;" &gt;"),"F")</f>
        <v/>
      </c>
      <c r="S447" s="292" t="str">
        <f>IFERROR(IF(AND($C447="",$G447=""),"",VLOOKUP($J447,FOAPs!C$2:D$10000,2,FALSE)&amp;" &gt;"),"O")</f>
        <v/>
      </c>
      <c r="T447" s="292"/>
      <c r="U447" s="209" t="str">
        <f>IFERROR(IF(AND($C447="",$G447=""),"",VLOOKUP($K447,FOAPs!E$2:F$10000,2,FALSE)&amp;" &gt;"),"A")</f>
        <v/>
      </c>
      <c r="V447" s="209" t="str">
        <f>IFERROR(IF(AND($C447="",$D447="",$G447=""),"",VLOOKUP($L447,FOAPs!G$2:H$10000,2,FALSE)),"P")</f>
        <v/>
      </c>
      <c r="W447" s="253" t="str">
        <f>IF(PAF!$B447="","",IF(PAF!$B447=EL!$Y$2,"SPE",IF(PAF!$B447=EL!$Z$2,"SPM",IF(PAF!$B447=EL!$AA$2,"SPLH",IF(PAF!$B447=EL!$K$2,"AT",IF(PAF!$B447=EL!$L$2,"WTO",IF(PAF!$B447=EL!$A$22,"ES",IF(PAF!$B447=EL!$A$4,"FWT",IF(PAF!$B447=EL!$O$2,"hon",IF(PAF!$B447=EL!$P$2,"Inv",IF(PAF!$B447=EL!$P$2,"Inv",IF(PAF!$B447=EL!$Q$2,"MT",IF(PAF!$B447=EL!R$2,"NT",IF(PAF!$B447=EL!$S$2,"OSR",IF(PAF!$B447=EL!$A$10,"PM",IF(PAF!$B447=EL!$U$2,"PW",IF(PAF!$B447=EL!$A$12,"re",IF(PAF!$B447=EL!$W$2,"OT",IF(PAF!$B447=EL!$X$2,"OTSeven","?")))))))))))))))))))</f>
        <v/>
      </c>
      <c r="X447" s="249" t="str">
        <f>IF(B447="","",B447&amp;IF($C$4=EL!$E$5,"Full Time","Part Time"))</f>
        <v/>
      </c>
      <c r="Y447" s="122" t="str">
        <f>IFERROR(VLOOKUP(X447,EL!$C$2:$D$36,2,"False"),"")</f>
        <v/>
      </c>
    </row>
    <row r="448" spans="1:25" ht="21.75" customHeight="1">
      <c r="A448" s="118" t="str">
        <f t="shared" si="8"/>
        <v/>
      </c>
      <c r="B448" s="206"/>
      <c r="C448" s="199"/>
      <c r="D448" s="147"/>
      <c r="E448" s="199"/>
      <c r="F448" s="199"/>
      <c r="G448" s="120"/>
      <c r="H448" s="140"/>
      <c r="I448" s="141"/>
      <c r="J448" s="121"/>
      <c r="K448" s="141"/>
      <c r="L448" s="141"/>
      <c r="M448" s="119">
        <f>IF(AND(G448="",C448="",H448=""),SUM($M$15:$M447),IF(G448*H448=0,"",G448*H448))</f>
        <v>0</v>
      </c>
      <c r="N448" s="319"/>
      <c r="O448" s="320"/>
      <c r="P448" s="321"/>
      <c r="Q448" s="230"/>
      <c r="R448" s="209" t="str">
        <f>IFERROR(IF(AND($C448="",$D448="",$G448=""),"",VLOOKUP($I448,FOAPs!A$2:B$10000,2,FALSE)&amp;" &gt;"),"F")</f>
        <v/>
      </c>
      <c r="S448" s="292" t="str">
        <f>IFERROR(IF(AND($C448="",$G448=""),"",VLOOKUP($J448,FOAPs!C$2:D$10000,2,FALSE)&amp;" &gt;"),"O")</f>
        <v/>
      </c>
      <c r="T448" s="292"/>
      <c r="U448" s="209" t="str">
        <f>IFERROR(IF(AND($C448="",$G448=""),"",VLOOKUP($K448,FOAPs!E$2:F$10000,2,FALSE)&amp;" &gt;"),"A")</f>
        <v/>
      </c>
      <c r="V448" s="209" t="str">
        <f>IFERROR(IF(AND($C448="",$D448="",$G448=""),"",VLOOKUP($L448,FOAPs!G$2:H$10000,2,FALSE)),"P")</f>
        <v/>
      </c>
      <c r="W448" s="253" t="str">
        <f>IF(PAF!$B448="","",IF(PAF!$B448=EL!$Y$2,"SPE",IF(PAF!$B448=EL!$Z$2,"SPM",IF(PAF!$B448=EL!$AA$2,"SPLH",IF(PAF!$B448=EL!$K$2,"AT",IF(PAF!$B448=EL!$L$2,"WTO",IF(PAF!$B448=EL!$A$22,"ES",IF(PAF!$B448=EL!$A$4,"FWT",IF(PAF!$B448=EL!$O$2,"hon",IF(PAF!$B448=EL!$P$2,"Inv",IF(PAF!$B448=EL!$P$2,"Inv",IF(PAF!$B448=EL!$Q$2,"MT",IF(PAF!$B448=EL!R$2,"NT",IF(PAF!$B448=EL!$S$2,"OSR",IF(PAF!$B448=EL!$A$10,"PM",IF(PAF!$B448=EL!$U$2,"PW",IF(PAF!$B448=EL!$A$12,"re",IF(PAF!$B448=EL!$W$2,"OT",IF(PAF!$B448=EL!$X$2,"OTSeven","?")))))))))))))))))))</f>
        <v/>
      </c>
      <c r="X448" s="249" t="str">
        <f>IF(B448="","",B448&amp;IF($C$4=EL!$E$5,"Full Time","Part Time"))</f>
        <v/>
      </c>
      <c r="Y448" s="122" t="str">
        <f>IFERROR(VLOOKUP(X448,EL!$C$2:$D$36,2,"False"),"")</f>
        <v/>
      </c>
    </row>
    <row r="449" spans="1:25" ht="21.75" customHeight="1">
      <c r="A449" s="118" t="str">
        <f t="shared" si="8"/>
        <v/>
      </c>
      <c r="B449" s="206"/>
      <c r="C449" s="199"/>
      <c r="D449" s="147"/>
      <c r="E449" s="199"/>
      <c r="F449" s="199"/>
      <c r="G449" s="120"/>
      <c r="H449" s="140"/>
      <c r="I449" s="141"/>
      <c r="J449" s="121"/>
      <c r="K449" s="141"/>
      <c r="L449" s="141"/>
      <c r="M449" s="119">
        <f>IF(AND(G449="",C449="",H449=""),SUM($M$15:$M448),IF(G449*H449=0,"",G449*H449))</f>
        <v>0</v>
      </c>
      <c r="N449" s="322"/>
      <c r="O449" s="323"/>
      <c r="P449" s="324"/>
      <c r="Q449" s="230"/>
      <c r="R449" s="209" t="str">
        <f>IFERROR(IF(AND($C449="",$D449="",$G449=""),"",VLOOKUP($I449,FOAPs!A$2:B$10000,2,FALSE)&amp;" &gt;"),"F")</f>
        <v/>
      </c>
      <c r="S449" s="292" t="str">
        <f>IFERROR(IF(AND($C449="",$G449=""),"",VLOOKUP($J449,FOAPs!C$2:D$10000,2,FALSE)&amp;" &gt;"),"O")</f>
        <v/>
      </c>
      <c r="T449" s="292"/>
      <c r="U449" s="209" t="str">
        <f>IFERROR(IF(AND($C449="",$G449=""),"",VLOOKUP($K449,FOAPs!E$2:F$10000,2,FALSE)&amp;" &gt;"),"A")</f>
        <v/>
      </c>
      <c r="V449" s="209" t="str">
        <f>IFERROR(IF(AND($C449="",$D449="",$G449=""),"",VLOOKUP($L449,FOAPs!G$2:H$10000,2,FALSE)),"P")</f>
        <v/>
      </c>
      <c r="W449" s="253" t="str">
        <f>IF(PAF!$B449="","",IF(PAF!$B449=EL!$Y$2,"SPE",IF(PAF!$B449=EL!$Z$2,"SPM",IF(PAF!$B449=EL!$AA$2,"SPLH",IF(PAF!$B449=EL!$K$2,"AT",IF(PAF!$B449=EL!$L$2,"WTO",IF(PAF!$B449=EL!$A$22,"ES",IF(PAF!$B449=EL!$A$4,"FWT",IF(PAF!$B449=EL!$O$2,"hon",IF(PAF!$B449=EL!$P$2,"Inv",IF(PAF!$B449=EL!$P$2,"Inv",IF(PAF!$B449=EL!$Q$2,"MT",IF(PAF!$B449=EL!R$2,"NT",IF(PAF!$B449=EL!$S$2,"OSR",IF(PAF!$B449=EL!$A$10,"PM",IF(PAF!$B449=EL!$U$2,"PW",IF(PAF!$B449=EL!$A$12,"re",IF(PAF!$B449=EL!$W$2,"OT",IF(PAF!$B449=EL!$X$2,"OTSeven","?")))))))))))))))))))</f>
        <v/>
      </c>
      <c r="X449" s="249" t="str">
        <f>IF(B449="","",B449&amp;IF($C$4=EL!$E$5,"Full Time","Part Time"))</f>
        <v/>
      </c>
      <c r="Y449" s="122" t="str">
        <f>IFERROR(VLOOKUP(X449,EL!$C$2:$D$36,2,"False"),"")</f>
        <v/>
      </c>
    </row>
    <row r="450" spans="1:25" ht="21.75" customHeight="1">
      <c r="A450" s="118" t="str">
        <f t="shared" si="8"/>
        <v/>
      </c>
      <c r="B450" s="206"/>
      <c r="C450" s="199"/>
      <c r="D450" s="147"/>
      <c r="E450" s="199"/>
      <c r="F450" s="199"/>
      <c r="G450" s="120"/>
      <c r="H450" s="140"/>
      <c r="I450" s="141"/>
      <c r="J450" s="121"/>
      <c r="K450" s="141"/>
      <c r="L450" s="141"/>
      <c r="M450" s="119">
        <f>IF(AND(G450="",C450="",H450=""),SUM($M$15:$M449),IF(G450*H450=0,"",G450*H450))</f>
        <v>0</v>
      </c>
      <c r="N450" s="319"/>
      <c r="O450" s="320"/>
      <c r="P450" s="321"/>
      <c r="Q450" s="230"/>
      <c r="R450" s="209" t="str">
        <f>IFERROR(IF(AND($C450="",$D450="",$G450=""),"",VLOOKUP($I450,FOAPs!A$2:B$10000,2,FALSE)&amp;" &gt;"),"F")</f>
        <v/>
      </c>
      <c r="S450" s="292" t="str">
        <f>IFERROR(IF(AND($C450="",$G450=""),"",VLOOKUP($J450,FOAPs!C$2:D$10000,2,FALSE)&amp;" &gt;"),"O")</f>
        <v/>
      </c>
      <c r="T450" s="292"/>
      <c r="U450" s="209" t="str">
        <f>IFERROR(IF(AND($C450="",$G450=""),"",VLOOKUP($K450,FOAPs!E$2:F$10000,2,FALSE)&amp;" &gt;"),"A")</f>
        <v/>
      </c>
      <c r="V450" s="209" t="str">
        <f>IFERROR(IF(AND($C450="",$D450="",$G450=""),"",VLOOKUP($L450,FOAPs!G$2:H$10000,2,FALSE)),"P")</f>
        <v/>
      </c>
      <c r="W450" s="253" t="str">
        <f>IF(PAF!$B450="","",IF(PAF!$B450=EL!$Y$2,"SPE",IF(PAF!$B450=EL!$Z$2,"SPM",IF(PAF!$B450=EL!$AA$2,"SPLH",IF(PAF!$B450=EL!$K$2,"AT",IF(PAF!$B450=EL!$L$2,"WTO",IF(PAF!$B450=EL!$A$22,"ES",IF(PAF!$B450=EL!$A$4,"FWT",IF(PAF!$B450=EL!$O$2,"hon",IF(PAF!$B450=EL!$P$2,"Inv",IF(PAF!$B450=EL!$P$2,"Inv",IF(PAF!$B450=EL!$Q$2,"MT",IF(PAF!$B450=EL!R$2,"NT",IF(PAF!$B450=EL!$S$2,"OSR",IF(PAF!$B450=EL!$A$10,"PM",IF(PAF!$B450=EL!$U$2,"PW",IF(PAF!$B450=EL!$A$12,"re",IF(PAF!$B450=EL!$W$2,"OT",IF(PAF!$B450=EL!$X$2,"OTSeven","?")))))))))))))))))))</f>
        <v/>
      </c>
      <c r="X450" s="249" t="str">
        <f>IF(B450="","",B450&amp;IF($C$4=EL!$E$5,"Full Time","Part Time"))</f>
        <v/>
      </c>
      <c r="Y450" s="122" t="str">
        <f>IFERROR(VLOOKUP(X450,EL!$C$2:$D$36,2,"False"),"")</f>
        <v/>
      </c>
    </row>
    <row r="451" spans="1:25" ht="21.75" customHeight="1">
      <c r="A451" s="118" t="str">
        <f t="shared" si="8"/>
        <v/>
      </c>
      <c r="B451" s="206"/>
      <c r="C451" s="199"/>
      <c r="D451" s="147"/>
      <c r="E451" s="199"/>
      <c r="F451" s="199"/>
      <c r="G451" s="120"/>
      <c r="H451" s="140"/>
      <c r="I451" s="141"/>
      <c r="J451" s="121"/>
      <c r="K451" s="141"/>
      <c r="L451" s="141"/>
      <c r="M451" s="119">
        <f>IF(AND(G451="",C451="",H451=""),SUM($M$15:$M450),IF(G451*H451=0,"",G451*H451))</f>
        <v>0</v>
      </c>
      <c r="N451" s="322"/>
      <c r="O451" s="323"/>
      <c r="P451" s="324"/>
      <c r="Q451" s="230"/>
      <c r="R451" s="209" t="str">
        <f>IFERROR(IF(AND($C451="",$D451="",$G451=""),"",VLOOKUP($I451,FOAPs!A$2:B$10000,2,FALSE)&amp;" &gt;"),"F")</f>
        <v/>
      </c>
      <c r="S451" s="292" t="str">
        <f>IFERROR(IF(AND($C451="",$G451=""),"",VLOOKUP($J451,FOAPs!C$2:D$10000,2,FALSE)&amp;" &gt;"),"O")</f>
        <v/>
      </c>
      <c r="T451" s="292"/>
      <c r="U451" s="209" t="str">
        <f>IFERROR(IF(AND($C451="",$G451=""),"",VLOOKUP($K451,FOAPs!E$2:F$10000,2,FALSE)&amp;" &gt;"),"A")</f>
        <v/>
      </c>
      <c r="V451" s="209" t="str">
        <f>IFERROR(IF(AND($C451="",$D451="",$G451=""),"",VLOOKUP($L451,FOAPs!G$2:H$10000,2,FALSE)),"P")</f>
        <v/>
      </c>
      <c r="W451" s="253" t="str">
        <f>IF(PAF!$B451="","",IF(PAF!$B451=EL!$Y$2,"SPE",IF(PAF!$B451=EL!$Z$2,"SPM",IF(PAF!$B451=EL!$AA$2,"SPLH",IF(PAF!$B451=EL!$K$2,"AT",IF(PAF!$B451=EL!$L$2,"WTO",IF(PAF!$B451=EL!$A$22,"ES",IF(PAF!$B451=EL!$A$4,"FWT",IF(PAF!$B451=EL!$O$2,"hon",IF(PAF!$B451=EL!$P$2,"Inv",IF(PAF!$B451=EL!$P$2,"Inv",IF(PAF!$B451=EL!$Q$2,"MT",IF(PAF!$B451=EL!R$2,"NT",IF(PAF!$B451=EL!$S$2,"OSR",IF(PAF!$B451=EL!$A$10,"PM",IF(PAF!$B451=EL!$U$2,"PW",IF(PAF!$B451=EL!$A$12,"re",IF(PAF!$B451=EL!$W$2,"OT",IF(PAF!$B451=EL!$X$2,"OTSeven","?")))))))))))))))))))</f>
        <v/>
      </c>
      <c r="X451" s="249" t="str">
        <f>IF(B451="","",B451&amp;IF($C$4=EL!$E$5,"Full Time","Part Time"))</f>
        <v/>
      </c>
      <c r="Y451" s="122" t="str">
        <f>IFERROR(VLOOKUP(X451,EL!$C$2:$D$36,2,"False"),"")</f>
        <v/>
      </c>
    </row>
    <row r="452" spans="1:25" ht="21.75" customHeight="1">
      <c r="A452" s="118" t="str">
        <f t="shared" si="8"/>
        <v/>
      </c>
      <c r="B452" s="206"/>
      <c r="C452" s="199"/>
      <c r="D452" s="147"/>
      <c r="E452" s="199"/>
      <c r="F452" s="199"/>
      <c r="G452" s="120"/>
      <c r="H452" s="140"/>
      <c r="I452" s="141"/>
      <c r="J452" s="121"/>
      <c r="K452" s="141"/>
      <c r="L452" s="141"/>
      <c r="M452" s="119">
        <f>IF(AND(G452="",C452="",H452=""),SUM($M$15:$M451),IF(G452*H452=0,"",G452*H452))</f>
        <v>0</v>
      </c>
      <c r="N452" s="319"/>
      <c r="O452" s="320"/>
      <c r="P452" s="321"/>
      <c r="Q452" s="230"/>
      <c r="R452" s="209" t="str">
        <f>IFERROR(IF(AND($C452="",$D452="",$G452=""),"",VLOOKUP($I452,FOAPs!A$2:B$10000,2,FALSE)&amp;" &gt;"),"F")</f>
        <v/>
      </c>
      <c r="S452" s="292" t="str">
        <f>IFERROR(IF(AND($C452="",$G452=""),"",VLOOKUP($J452,FOAPs!C$2:D$10000,2,FALSE)&amp;" &gt;"),"O")</f>
        <v/>
      </c>
      <c r="T452" s="292"/>
      <c r="U452" s="209" t="str">
        <f>IFERROR(IF(AND($C452="",$G452=""),"",VLOOKUP($K452,FOAPs!E$2:F$10000,2,FALSE)&amp;" &gt;"),"A")</f>
        <v/>
      </c>
      <c r="V452" s="209" t="str">
        <f>IFERROR(IF(AND($C452="",$D452="",$G452=""),"",VLOOKUP($L452,FOAPs!G$2:H$10000,2,FALSE)),"P")</f>
        <v/>
      </c>
      <c r="W452" s="253" t="str">
        <f>IF(PAF!$B452="","",IF(PAF!$B452=EL!$Y$2,"SPE",IF(PAF!$B452=EL!$Z$2,"SPM",IF(PAF!$B452=EL!$AA$2,"SPLH",IF(PAF!$B452=EL!$K$2,"AT",IF(PAF!$B452=EL!$L$2,"WTO",IF(PAF!$B452=EL!$A$22,"ES",IF(PAF!$B452=EL!$A$4,"FWT",IF(PAF!$B452=EL!$O$2,"hon",IF(PAF!$B452=EL!$P$2,"Inv",IF(PAF!$B452=EL!$P$2,"Inv",IF(PAF!$B452=EL!$Q$2,"MT",IF(PAF!$B452=EL!R$2,"NT",IF(PAF!$B452=EL!$S$2,"OSR",IF(PAF!$B452=EL!$A$10,"PM",IF(PAF!$B452=EL!$U$2,"PW",IF(PAF!$B452=EL!$A$12,"re",IF(PAF!$B452=EL!$W$2,"OT",IF(PAF!$B452=EL!$X$2,"OTSeven","?")))))))))))))))))))</f>
        <v/>
      </c>
      <c r="X452" s="249" t="str">
        <f>IF(B452="","",B452&amp;IF($C$4=EL!$E$5,"Full Time","Part Time"))</f>
        <v/>
      </c>
      <c r="Y452" s="122" t="str">
        <f>IFERROR(VLOOKUP(X452,EL!$C$2:$D$36,2,"False"),"")</f>
        <v/>
      </c>
    </row>
    <row r="453" spans="1:25" ht="21.75" customHeight="1">
      <c r="A453" s="118" t="str">
        <f t="shared" si="8"/>
        <v/>
      </c>
      <c r="B453" s="206"/>
      <c r="C453" s="199"/>
      <c r="D453" s="147"/>
      <c r="E453" s="199"/>
      <c r="F453" s="199"/>
      <c r="G453" s="120"/>
      <c r="H453" s="140"/>
      <c r="I453" s="141"/>
      <c r="J453" s="121"/>
      <c r="K453" s="141"/>
      <c r="L453" s="141"/>
      <c r="M453" s="119">
        <f>IF(AND(G453="",C453="",H453=""),SUM($M$15:$M452),IF(G453*H453=0,"",G453*H453))</f>
        <v>0</v>
      </c>
      <c r="N453" s="322"/>
      <c r="O453" s="323"/>
      <c r="P453" s="324"/>
      <c r="Q453" s="230"/>
      <c r="R453" s="209" t="str">
        <f>IFERROR(IF(AND($C453="",$D453="",$G453=""),"",VLOOKUP($I453,FOAPs!A$2:B$10000,2,FALSE)&amp;" &gt;"),"F")</f>
        <v/>
      </c>
      <c r="S453" s="292" t="str">
        <f>IFERROR(IF(AND($C453="",$G453=""),"",VLOOKUP($J453,FOAPs!C$2:D$10000,2,FALSE)&amp;" &gt;"),"O")</f>
        <v/>
      </c>
      <c r="T453" s="292"/>
      <c r="U453" s="209" t="str">
        <f>IFERROR(IF(AND($C453="",$G453=""),"",VLOOKUP($K453,FOAPs!E$2:F$10000,2,FALSE)&amp;" &gt;"),"A")</f>
        <v/>
      </c>
      <c r="V453" s="209" t="str">
        <f>IFERROR(IF(AND($C453="",$D453="",$G453=""),"",VLOOKUP($L453,FOAPs!G$2:H$10000,2,FALSE)),"P")</f>
        <v/>
      </c>
      <c r="W453" s="253" t="str">
        <f>IF(PAF!$B453="","",IF(PAF!$B453=EL!$Y$2,"SPE",IF(PAF!$B453=EL!$Z$2,"SPM",IF(PAF!$B453=EL!$AA$2,"SPLH",IF(PAF!$B453=EL!$K$2,"AT",IF(PAF!$B453=EL!$L$2,"WTO",IF(PAF!$B453=EL!$A$22,"ES",IF(PAF!$B453=EL!$A$4,"FWT",IF(PAF!$B453=EL!$O$2,"hon",IF(PAF!$B453=EL!$P$2,"Inv",IF(PAF!$B453=EL!$P$2,"Inv",IF(PAF!$B453=EL!$Q$2,"MT",IF(PAF!$B453=EL!R$2,"NT",IF(PAF!$B453=EL!$S$2,"OSR",IF(PAF!$B453=EL!$A$10,"PM",IF(PAF!$B453=EL!$U$2,"PW",IF(PAF!$B453=EL!$A$12,"re",IF(PAF!$B453=EL!$W$2,"OT",IF(PAF!$B453=EL!$X$2,"OTSeven","?")))))))))))))))))))</f>
        <v/>
      </c>
      <c r="X453" s="249" t="str">
        <f>IF(B453="","",B453&amp;IF($C$4=EL!$E$5,"Full Time","Part Time"))</f>
        <v/>
      </c>
      <c r="Y453" s="122" t="str">
        <f>IFERROR(VLOOKUP(X453,EL!$C$2:$D$36,2,"False"),"")</f>
        <v/>
      </c>
    </row>
    <row r="454" spans="1:25" ht="21.75" customHeight="1">
      <c r="A454" s="118" t="str">
        <f t="shared" si="8"/>
        <v/>
      </c>
      <c r="B454" s="206"/>
      <c r="C454" s="199"/>
      <c r="D454" s="147"/>
      <c r="E454" s="199"/>
      <c r="F454" s="199"/>
      <c r="G454" s="120"/>
      <c r="H454" s="140"/>
      <c r="I454" s="141"/>
      <c r="J454" s="121"/>
      <c r="K454" s="141"/>
      <c r="L454" s="141"/>
      <c r="M454" s="119">
        <f>IF(AND(G454="",C454="",H454=""),SUM($M$15:$M453),IF(G454*H454=0,"",G454*H454))</f>
        <v>0</v>
      </c>
      <c r="N454" s="319"/>
      <c r="O454" s="320"/>
      <c r="P454" s="321"/>
      <c r="Q454" s="230"/>
      <c r="R454" s="209" t="str">
        <f>IFERROR(IF(AND($C454="",$D454="",$G454=""),"",VLOOKUP($I454,FOAPs!A$2:B$10000,2,FALSE)&amp;" &gt;"),"F")</f>
        <v/>
      </c>
      <c r="S454" s="292" t="str">
        <f>IFERROR(IF(AND($C454="",$G454=""),"",VLOOKUP($J454,FOAPs!C$2:D$10000,2,FALSE)&amp;" &gt;"),"O")</f>
        <v/>
      </c>
      <c r="T454" s="292"/>
      <c r="U454" s="209" t="str">
        <f>IFERROR(IF(AND($C454="",$G454=""),"",VLOOKUP($K454,FOAPs!E$2:F$10000,2,FALSE)&amp;" &gt;"),"A")</f>
        <v/>
      </c>
      <c r="V454" s="209" t="str">
        <f>IFERROR(IF(AND($C454="",$D454="",$G454=""),"",VLOOKUP($L454,FOAPs!G$2:H$10000,2,FALSE)),"P")</f>
        <v/>
      </c>
      <c r="W454" s="253" t="str">
        <f>IF(PAF!$B454="","",IF(PAF!$B454=EL!$Y$2,"SPE",IF(PAF!$B454=EL!$Z$2,"SPM",IF(PAF!$B454=EL!$AA$2,"SPLH",IF(PAF!$B454=EL!$K$2,"AT",IF(PAF!$B454=EL!$L$2,"WTO",IF(PAF!$B454=EL!$A$22,"ES",IF(PAF!$B454=EL!$A$4,"FWT",IF(PAF!$B454=EL!$O$2,"hon",IF(PAF!$B454=EL!$P$2,"Inv",IF(PAF!$B454=EL!$P$2,"Inv",IF(PAF!$B454=EL!$Q$2,"MT",IF(PAF!$B454=EL!R$2,"NT",IF(PAF!$B454=EL!$S$2,"OSR",IF(PAF!$B454=EL!$A$10,"PM",IF(PAF!$B454=EL!$U$2,"PW",IF(PAF!$B454=EL!$A$12,"re",IF(PAF!$B454=EL!$W$2,"OT",IF(PAF!$B454=EL!$X$2,"OTSeven","?")))))))))))))))))))</f>
        <v/>
      </c>
      <c r="X454" s="249" t="str">
        <f>IF(B454="","",B454&amp;IF($C$4=EL!$E$5,"Full Time","Part Time"))</f>
        <v/>
      </c>
      <c r="Y454" s="122" t="str">
        <f>IFERROR(VLOOKUP(X454,EL!$C$2:$D$36,2,"False"),"")</f>
        <v/>
      </c>
    </row>
    <row r="455" spans="1:25" ht="21.75" customHeight="1">
      <c r="A455" s="118" t="str">
        <f t="shared" si="8"/>
        <v/>
      </c>
      <c r="B455" s="206"/>
      <c r="C455" s="199"/>
      <c r="D455" s="147"/>
      <c r="E455" s="199"/>
      <c r="F455" s="199"/>
      <c r="G455" s="120"/>
      <c r="H455" s="140"/>
      <c r="I455" s="141"/>
      <c r="J455" s="121"/>
      <c r="K455" s="141"/>
      <c r="L455" s="141"/>
      <c r="M455" s="119">
        <f>IF(AND(G455="",C455="",H455=""),SUM($M$15:$M454),IF(G455*H455=0,"",G455*H455))</f>
        <v>0</v>
      </c>
      <c r="N455" s="322"/>
      <c r="O455" s="323"/>
      <c r="P455" s="324"/>
      <c r="Q455" s="230"/>
      <c r="R455" s="209" t="str">
        <f>IFERROR(IF(AND($C455="",$D455="",$G455=""),"",VLOOKUP($I455,FOAPs!A$2:B$10000,2,FALSE)&amp;" &gt;"),"F")</f>
        <v/>
      </c>
      <c r="S455" s="292" t="str">
        <f>IFERROR(IF(AND($C455="",$G455=""),"",VLOOKUP($J455,FOAPs!C$2:D$10000,2,FALSE)&amp;" &gt;"),"O")</f>
        <v/>
      </c>
      <c r="T455" s="292"/>
      <c r="U455" s="209" t="str">
        <f>IFERROR(IF(AND($C455="",$G455=""),"",VLOOKUP($K455,FOAPs!E$2:F$10000,2,FALSE)&amp;" &gt;"),"A")</f>
        <v/>
      </c>
      <c r="V455" s="209" t="str">
        <f>IFERROR(IF(AND($C455="",$D455="",$G455=""),"",VLOOKUP($L455,FOAPs!G$2:H$10000,2,FALSE)),"P")</f>
        <v/>
      </c>
      <c r="W455" s="253" t="str">
        <f>IF(PAF!$B455="","",IF(PAF!$B455=EL!$Y$2,"SPE",IF(PAF!$B455=EL!$Z$2,"SPM",IF(PAF!$B455=EL!$AA$2,"SPLH",IF(PAF!$B455=EL!$K$2,"AT",IF(PAF!$B455=EL!$L$2,"WTO",IF(PAF!$B455=EL!$A$22,"ES",IF(PAF!$B455=EL!$A$4,"FWT",IF(PAF!$B455=EL!$O$2,"hon",IF(PAF!$B455=EL!$P$2,"Inv",IF(PAF!$B455=EL!$P$2,"Inv",IF(PAF!$B455=EL!$Q$2,"MT",IF(PAF!$B455=EL!R$2,"NT",IF(PAF!$B455=EL!$S$2,"OSR",IF(PAF!$B455=EL!$A$10,"PM",IF(PAF!$B455=EL!$U$2,"PW",IF(PAF!$B455=EL!$A$12,"re",IF(PAF!$B455=EL!$W$2,"OT",IF(PAF!$B455=EL!$X$2,"OTSeven","?")))))))))))))))))))</f>
        <v/>
      </c>
      <c r="X455" s="249" t="str">
        <f>IF(B455="","",B455&amp;IF($C$4=EL!$E$5,"Full Time","Part Time"))</f>
        <v/>
      </c>
      <c r="Y455" s="122" t="str">
        <f>IFERROR(VLOOKUP(X455,EL!$C$2:$D$36,2,"False"),"")</f>
        <v/>
      </c>
    </row>
    <row r="456" spans="1:25" ht="21.75" customHeight="1">
      <c r="A456" s="118" t="str">
        <f t="shared" si="8"/>
        <v/>
      </c>
      <c r="B456" s="206"/>
      <c r="C456" s="199"/>
      <c r="D456" s="147"/>
      <c r="E456" s="199"/>
      <c r="F456" s="199"/>
      <c r="G456" s="120"/>
      <c r="H456" s="140"/>
      <c r="I456" s="141"/>
      <c r="J456" s="121"/>
      <c r="K456" s="141"/>
      <c r="L456" s="141"/>
      <c r="M456" s="119">
        <f>IF(AND(G456="",C456="",H456=""),SUM($M$15:$M455),IF(G456*H456=0,"",G456*H456))</f>
        <v>0</v>
      </c>
      <c r="N456" s="319"/>
      <c r="O456" s="320"/>
      <c r="P456" s="321"/>
      <c r="Q456" s="230"/>
      <c r="R456" s="209" t="str">
        <f>IFERROR(IF(AND($C456="",$D456="",$G456=""),"",VLOOKUP($I456,FOAPs!A$2:B$10000,2,FALSE)&amp;" &gt;"),"F")</f>
        <v/>
      </c>
      <c r="S456" s="292" t="str">
        <f>IFERROR(IF(AND($C456="",$G456=""),"",VLOOKUP($J456,FOAPs!C$2:D$10000,2,FALSE)&amp;" &gt;"),"O")</f>
        <v/>
      </c>
      <c r="T456" s="292"/>
      <c r="U456" s="209" t="str">
        <f>IFERROR(IF(AND($C456="",$G456=""),"",VLOOKUP($K456,FOAPs!E$2:F$10000,2,FALSE)&amp;" &gt;"),"A")</f>
        <v/>
      </c>
      <c r="V456" s="209" t="str">
        <f>IFERROR(IF(AND($C456="",$D456="",$G456=""),"",VLOOKUP($L456,FOAPs!G$2:H$10000,2,FALSE)),"P")</f>
        <v/>
      </c>
      <c r="W456" s="253" t="str">
        <f>IF(PAF!$B456="","",IF(PAF!$B456=EL!$Y$2,"SPE",IF(PAF!$B456=EL!$Z$2,"SPM",IF(PAF!$B456=EL!$AA$2,"SPLH",IF(PAF!$B456=EL!$K$2,"AT",IF(PAF!$B456=EL!$L$2,"WTO",IF(PAF!$B456=EL!$A$22,"ES",IF(PAF!$B456=EL!$A$4,"FWT",IF(PAF!$B456=EL!$O$2,"hon",IF(PAF!$B456=EL!$P$2,"Inv",IF(PAF!$B456=EL!$P$2,"Inv",IF(PAF!$B456=EL!$Q$2,"MT",IF(PAF!$B456=EL!R$2,"NT",IF(PAF!$B456=EL!$S$2,"OSR",IF(PAF!$B456=EL!$A$10,"PM",IF(PAF!$B456=EL!$U$2,"PW",IF(PAF!$B456=EL!$A$12,"re",IF(PAF!$B456=EL!$W$2,"OT",IF(PAF!$B456=EL!$X$2,"OTSeven","?")))))))))))))))))))</f>
        <v/>
      </c>
      <c r="X456" s="249" t="str">
        <f>IF(B456="","",B456&amp;IF($C$4=EL!$E$5,"Full Time","Part Time"))</f>
        <v/>
      </c>
      <c r="Y456" s="122" t="str">
        <f>IFERROR(VLOOKUP(X456,EL!$C$2:$D$36,2,"False"),"")</f>
        <v/>
      </c>
    </row>
    <row r="457" spans="1:25" ht="21.75" customHeight="1">
      <c r="A457" s="118" t="str">
        <f t="shared" si="8"/>
        <v/>
      </c>
      <c r="B457" s="206"/>
      <c r="C457" s="199"/>
      <c r="D457" s="147"/>
      <c r="E457" s="199"/>
      <c r="F457" s="199"/>
      <c r="G457" s="120"/>
      <c r="H457" s="140"/>
      <c r="I457" s="141"/>
      <c r="J457" s="121"/>
      <c r="K457" s="141"/>
      <c r="L457" s="141"/>
      <c r="M457" s="119">
        <f>IF(AND(G457="",C457="",H457=""),SUM($M$15:$M456),IF(G457*H457=0,"",G457*H457))</f>
        <v>0</v>
      </c>
      <c r="N457" s="322"/>
      <c r="O457" s="323"/>
      <c r="P457" s="324"/>
      <c r="Q457" s="230"/>
      <c r="R457" s="209" t="str">
        <f>IFERROR(IF(AND($C457="",$D457="",$G457=""),"",VLOOKUP($I457,FOAPs!A$2:B$10000,2,FALSE)&amp;" &gt;"),"F")</f>
        <v/>
      </c>
      <c r="S457" s="292" t="str">
        <f>IFERROR(IF(AND($C457="",$G457=""),"",VLOOKUP($J457,FOAPs!C$2:D$10000,2,FALSE)&amp;" &gt;"),"O")</f>
        <v/>
      </c>
      <c r="T457" s="292"/>
      <c r="U457" s="209" t="str">
        <f>IFERROR(IF(AND($C457="",$G457=""),"",VLOOKUP($K457,FOAPs!E$2:F$10000,2,FALSE)&amp;" &gt;"),"A")</f>
        <v/>
      </c>
      <c r="V457" s="209" t="str">
        <f>IFERROR(IF(AND($C457="",$D457="",$G457=""),"",VLOOKUP($L457,FOAPs!G$2:H$10000,2,FALSE)),"P")</f>
        <v/>
      </c>
      <c r="W457" s="253" t="str">
        <f>IF(PAF!$B457="","",IF(PAF!$B457=EL!$Y$2,"SPE",IF(PAF!$B457=EL!$Z$2,"SPM",IF(PAF!$B457=EL!$AA$2,"SPLH",IF(PAF!$B457=EL!$K$2,"AT",IF(PAF!$B457=EL!$L$2,"WTO",IF(PAF!$B457=EL!$A$22,"ES",IF(PAF!$B457=EL!$A$4,"FWT",IF(PAF!$B457=EL!$O$2,"hon",IF(PAF!$B457=EL!$P$2,"Inv",IF(PAF!$B457=EL!$P$2,"Inv",IF(PAF!$B457=EL!$Q$2,"MT",IF(PAF!$B457=EL!R$2,"NT",IF(PAF!$B457=EL!$S$2,"OSR",IF(PAF!$B457=EL!$A$10,"PM",IF(PAF!$B457=EL!$U$2,"PW",IF(PAF!$B457=EL!$A$12,"re",IF(PAF!$B457=EL!$W$2,"OT",IF(PAF!$B457=EL!$X$2,"OTSeven","?")))))))))))))))))))</f>
        <v/>
      </c>
      <c r="X457" s="249" t="str">
        <f>IF(B457="","",B457&amp;IF($C$4=EL!$E$5,"Full Time","Part Time"))</f>
        <v/>
      </c>
      <c r="Y457" s="122" t="str">
        <f>IFERROR(VLOOKUP(X457,EL!$C$2:$D$36,2,"False"),"")</f>
        <v/>
      </c>
    </row>
    <row r="458" spans="1:25" ht="21.75" customHeight="1">
      <c r="A458" s="118" t="str">
        <f t="shared" si="8"/>
        <v/>
      </c>
      <c r="B458" s="206"/>
      <c r="C458" s="199"/>
      <c r="D458" s="147"/>
      <c r="E458" s="199"/>
      <c r="F458" s="199"/>
      <c r="G458" s="120"/>
      <c r="H458" s="140"/>
      <c r="I458" s="141"/>
      <c r="J458" s="121"/>
      <c r="K458" s="141"/>
      <c r="L458" s="141"/>
      <c r="M458" s="119">
        <f>IF(AND(G458="",C458="",H458=""),SUM($M$15:$M457),IF(G458*H458=0,"",G458*H458))</f>
        <v>0</v>
      </c>
      <c r="N458" s="319"/>
      <c r="O458" s="320"/>
      <c r="P458" s="321"/>
      <c r="Q458" s="230"/>
      <c r="R458" s="209" t="str">
        <f>IFERROR(IF(AND($C458="",$D458="",$G458=""),"",VLOOKUP($I458,FOAPs!A$2:B$10000,2,FALSE)&amp;" &gt;"),"F")</f>
        <v/>
      </c>
      <c r="S458" s="292" t="str">
        <f>IFERROR(IF(AND($C458="",$G458=""),"",VLOOKUP($J458,FOAPs!C$2:D$10000,2,FALSE)&amp;" &gt;"),"O")</f>
        <v/>
      </c>
      <c r="T458" s="292"/>
      <c r="U458" s="209" t="str">
        <f>IFERROR(IF(AND($C458="",$G458=""),"",VLOOKUP($K458,FOAPs!E$2:F$10000,2,FALSE)&amp;" &gt;"),"A")</f>
        <v/>
      </c>
      <c r="V458" s="209" t="str">
        <f>IFERROR(IF(AND($C458="",$D458="",$G458=""),"",VLOOKUP($L458,FOAPs!G$2:H$10000,2,FALSE)),"P")</f>
        <v/>
      </c>
      <c r="W458" s="253" t="str">
        <f>IF(PAF!$B458="","",IF(PAF!$B458=EL!$Y$2,"SPE",IF(PAF!$B458=EL!$Z$2,"SPM",IF(PAF!$B458=EL!$AA$2,"SPLH",IF(PAF!$B458=EL!$K$2,"AT",IF(PAF!$B458=EL!$L$2,"WTO",IF(PAF!$B458=EL!$A$22,"ES",IF(PAF!$B458=EL!$A$4,"FWT",IF(PAF!$B458=EL!$O$2,"hon",IF(PAF!$B458=EL!$P$2,"Inv",IF(PAF!$B458=EL!$P$2,"Inv",IF(PAF!$B458=EL!$Q$2,"MT",IF(PAF!$B458=EL!R$2,"NT",IF(PAF!$B458=EL!$S$2,"OSR",IF(PAF!$B458=EL!$A$10,"PM",IF(PAF!$B458=EL!$U$2,"PW",IF(PAF!$B458=EL!$A$12,"re",IF(PAF!$B458=EL!$W$2,"OT",IF(PAF!$B458=EL!$X$2,"OTSeven","?")))))))))))))))))))</f>
        <v/>
      </c>
      <c r="X458" s="249" t="str">
        <f>IF(B458="","",B458&amp;IF($C$4=EL!$E$5,"Full Time","Part Time"))</f>
        <v/>
      </c>
      <c r="Y458" s="122" t="str">
        <f>IFERROR(VLOOKUP(X458,EL!$C$2:$D$36,2,"False"),"")</f>
        <v/>
      </c>
    </row>
    <row r="459" spans="1:25" ht="21.75" customHeight="1">
      <c r="A459" s="118" t="str">
        <f t="shared" si="8"/>
        <v/>
      </c>
      <c r="B459" s="206"/>
      <c r="C459" s="199"/>
      <c r="D459" s="147"/>
      <c r="E459" s="199"/>
      <c r="F459" s="199"/>
      <c r="G459" s="120"/>
      <c r="H459" s="140"/>
      <c r="I459" s="141"/>
      <c r="J459" s="121"/>
      <c r="K459" s="141"/>
      <c r="L459" s="141"/>
      <c r="M459" s="119">
        <f>IF(AND(G459="",C459="",H459=""),SUM($M$15:$M458),IF(G459*H459=0,"",G459*H459))</f>
        <v>0</v>
      </c>
      <c r="N459" s="322"/>
      <c r="O459" s="323"/>
      <c r="P459" s="324"/>
      <c r="Q459" s="230"/>
      <c r="R459" s="209" t="str">
        <f>IFERROR(IF(AND($C459="",$D459="",$G459=""),"",VLOOKUP($I459,FOAPs!A$2:B$10000,2,FALSE)&amp;" &gt;"),"F")</f>
        <v/>
      </c>
      <c r="S459" s="292" t="str">
        <f>IFERROR(IF(AND($C459="",$G459=""),"",VLOOKUP($J459,FOAPs!C$2:D$10000,2,FALSE)&amp;" &gt;"),"O")</f>
        <v/>
      </c>
      <c r="T459" s="292"/>
      <c r="U459" s="209" t="str">
        <f>IFERROR(IF(AND($C459="",$G459=""),"",VLOOKUP($K459,FOAPs!E$2:F$10000,2,FALSE)&amp;" &gt;"),"A")</f>
        <v/>
      </c>
      <c r="V459" s="209" t="str">
        <f>IFERROR(IF(AND($C459="",$D459="",$G459=""),"",VLOOKUP($L459,FOAPs!G$2:H$10000,2,FALSE)),"P")</f>
        <v/>
      </c>
      <c r="W459" s="253" t="str">
        <f>IF(PAF!$B459="","",IF(PAF!$B459=EL!$Y$2,"SPE",IF(PAF!$B459=EL!$Z$2,"SPM",IF(PAF!$B459=EL!$AA$2,"SPLH",IF(PAF!$B459=EL!$K$2,"AT",IF(PAF!$B459=EL!$L$2,"WTO",IF(PAF!$B459=EL!$A$22,"ES",IF(PAF!$B459=EL!$A$4,"FWT",IF(PAF!$B459=EL!$O$2,"hon",IF(PAF!$B459=EL!$P$2,"Inv",IF(PAF!$B459=EL!$P$2,"Inv",IF(PAF!$B459=EL!$Q$2,"MT",IF(PAF!$B459=EL!R$2,"NT",IF(PAF!$B459=EL!$S$2,"OSR",IF(PAF!$B459=EL!$A$10,"PM",IF(PAF!$B459=EL!$U$2,"PW",IF(PAF!$B459=EL!$A$12,"re",IF(PAF!$B459=EL!$W$2,"OT",IF(PAF!$B459=EL!$X$2,"OTSeven","?")))))))))))))))))))</f>
        <v/>
      </c>
      <c r="X459" s="249" t="str">
        <f>IF(B459="","",B459&amp;IF($C$4=EL!$E$5,"Full Time","Part Time"))</f>
        <v/>
      </c>
      <c r="Y459" s="122" t="str">
        <f>IFERROR(VLOOKUP(X459,EL!$C$2:$D$36,2,"False"),"")</f>
        <v/>
      </c>
    </row>
    <row r="460" spans="1:25" ht="21.75" customHeight="1">
      <c r="A460" s="118" t="str">
        <f t="shared" si="8"/>
        <v/>
      </c>
      <c r="B460" s="206"/>
      <c r="C460" s="199"/>
      <c r="D460" s="147"/>
      <c r="E460" s="199"/>
      <c r="F460" s="199"/>
      <c r="G460" s="120"/>
      <c r="H460" s="140"/>
      <c r="I460" s="141"/>
      <c r="J460" s="121"/>
      <c r="K460" s="141"/>
      <c r="L460" s="141"/>
      <c r="M460" s="119">
        <f>IF(AND(G460="",C460="",H460=""),SUM($M$15:$M459),IF(G460*H460=0,"",G460*H460))</f>
        <v>0</v>
      </c>
      <c r="N460" s="319"/>
      <c r="O460" s="320"/>
      <c r="P460" s="321"/>
      <c r="Q460" s="230"/>
      <c r="R460" s="209" t="str">
        <f>IFERROR(IF(AND($C460="",$D460="",$G460=""),"",VLOOKUP($I460,FOAPs!A$2:B$10000,2,FALSE)&amp;" &gt;"),"F")</f>
        <v/>
      </c>
      <c r="S460" s="292" t="str">
        <f>IFERROR(IF(AND($C460="",$G460=""),"",VLOOKUP($J460,FOAPs!C$2:D$10000,2,FALSE)&amp;" &gt;"),"O")</f>
        <v/>
      </c>
      <c r="T460" s="292"/>
      <c r="U460" s="209" t="str">
        <f>IFERROR(IF(AND($C460="",$G460=""),"",VLOOKUP($K460,FOAPs!E$2:F$10000,2,FALSE)&amp;" &gt;"),"A")</f>
        <v/>
      </c>
      <c r="V460" s="209" t="str">
        <f>IFERROR(IF(AND($C460="",$D460="",$G460=""),"",VLOOKUP($L460,FOAPs!G$2:H$10000,2,FALSE)),"P")</f>
        <v/>
      </c>
      <c r="W460" s="253" t="str">
        <f>IF(PAF!$B460="","",IF(PAF!$B460=EL!$Y$2,"SPE",IF(PAF!$B460=EL!$Z$2,"SPM",IF(PAF!$B460=EL!$AA$2,"SPLH",IF(PAF!$B460=EL!$K$2,"AT",IF(PAF!$B460=EL!$L$2,"WTO",IF(PAF!$B460=EL!$A$22,"ES",IF(PAF!$B460=EL!$A$4,"FWT",IF(PAF!$B460=EL!$O$2,"hon",IF(PAF!$B460=EL!$P$2,"Inv",IF(PAF!$B460=EL!$P$2,"Inv",IF(PAF!$B460=EL!$Q$2,"MT",IF(PAF!$B460=EL!R$2,"NT",IF(PAF!$B460=EL!$S$2,"OSR",IF(PAF!$B460=EL!$A$10,"PM",IF(PAF!$B460=EL!$U$2,"PW",IF(PAF!$B460=EL!$A$12,"re",IF(PAF!$B460=EL!$W$2,"OT",IF(PAF!$B460=EL!$X$2,"OTSeven","?")))))))))))))))))))</f>
        <v/>
      </c>
      <c r="X460" s="249" t="str">
        <f>IF(B460="","",B460&amp;IF($C$4=EL!$E$5,"Full Time","Part Time"))</f>
        <v/>
      </c>
      <c r="Y460" s="122" t="str">
        <f>IFERROR(VLOOKUP(X460,EL!$C$2:$D$36,2,"False"),"")</f>
        <v/>
      </c>
    </row>
    <row r="461" spans="1:25" ht="21.75" customHeight="1">
      <c r="A461" s="118" t="str">
        <f t="shared" si="8"/>
        <v/>
      </c>
      <c r="B461" s="206"/>
      <c r="C461" s="199"/>
      <c r="D461" s="147"/>
      <c r="E461" s="199"/>
      <c r="F461" s="199"/>
      <c r="G461" s="120"/>
      <c r="H461" s="140"/>
      <c r="I461" s="141"/>
      <c r="J461" s="121"/>
      <c r="K461" s="141"/>
      <c r="L461" s="141"/>
      <c r="M461" s="119">
        <f>IF(AND(G461="",C461="",H461=""),SUM($M$15:$M460),IF(G461*H461=0,"",G461*H461))</f>
        <v>0</v>
      </c>
      <c r="N461" s="322"/>
      <c r="O461" s="323"/>
      <c r="P461" s="324"/>
      <c r="Q461" s="230"/>
      <c r="R461" s="209" t="str">
        <f>IFERROR(IF(AND($C461="",$D461="",$G461=""),"",VLOOKUP($I461,FOAPs!A$2:B$10000,2,FALSE)&amp;" &gt;"),"F")</f>
        <v/>
      </c>
      <c r="S461" s="292" t="str">
        <f>IFERROR(IF(AND($C461="",$G461=""),"",VLOOKUP($J461,FOAPs!C$2:D$10000,2,FALSE)&amp;" &gt;"),"O")</f>
        <v/>
      </c>
      <c r="T461" s="292"/>
      <c r="U461" s="209" t="str">
        <f>IFERROR(IF(AND($C461="",$G461=""),"",VLOOKUP($K461,FOAPs!E$2:F$10000,2,FALSE)&amp;" &gt;"),"A")</f>
        <v/>
      </c>
      <c r="V461" s="209" t="str">
        <f>IFERROR(IF(AND($C461="",$D461="",$G461=""),"",VLOOKUP($L461,FOAPs!G$2:H$10000,2,FALSE)),"P")</f>
        <v/>
      </c>
      <c r="W461" s="253" t="str">
        <f>IF(PAF!$B461="","",IF(PAF!$B461=EL!$Y$2,"SPE",IF(PAF!$B461=EL!$Z$2,"SPM",IF(PAF!$B461=EL!$AA$2,"SPLH",IF(PAF!$B461=EL!$K$2,"AT",IF(PAF!$B461=EL!$L$2,"WTO",IF(PAF!$B461=EL!$A$22,"ES",IF(PAF!$B461=EL!$A$4,"FWT",IF(PAF!$B461=EL!$O$2,"hon",IF(PAF!$B461=EL!$P$2,"Inv",IF(PAF!$B461=EL!$P$2,"Inv",IF(PAF!$B461=EL!$Q$2,"MT",IF(PAF!$B461=EL!R$2,"NT",IF(PAF!$B461=EL!$S$2,"OSR",IF(PAF!$B461=EL!$A$10,"PM",IF(PAF!$B461=EL!$U$2,"PW",IF(PAF!$B461=EL!$A$12,"re",IF(PAF!$B461=EL!$W$2,"OT",IF(PAF!$B461=EL!$X$2,"OTSeven","?")))))))))))))))))))</f>
        <v/>
      </c>
      <c r="X461" s="249" t="str">
        <f>IF(B461="","",B461&amp;IF($C$4=EL!$E$5,"Full Time","Part Time"))</f>
        <v/>
      </c>
      <c r="Y461" s="122" t="str">
        <f>IFERROR(VLOOKUP(X461,EL!$C$2:$D$36,2,"False"),"")</f>
        <v/>
      </c>
    </row>
    <row r="462" spans="1:25" ht="21.75" customHeight="1">
      <c r="A462" s="118" t="str">
        <f t="shared" si="8"/>
        <v/>
      </c>
      <c r="B462" s="206"/>
      <c r="C462" s="199"/>
      <c r="D462" s="147"/>
      <c r="E462" s="199"/>
      <c r="F462" s="199"/>
      <c r="G462" s="120"/>
      <c r="H462" s="140"/>
      <c r="I462" s="141"/>
      <c r="J462" s="121"/>
      <c r="K462" s="141"/>
      <c r="L462" s="141"/>
      <c r="M462" s="119">
        <f>IF(AND(G462="",C462="",H462=""),SUM($M$15:$M461),IF(G462*H462=0,"",G462*H462))</f>
        <v>0</v>
      </c>
      <c r="N462" s="319"/>
      <c r="O462" s="320"/>
      <c r="P462" s="321"/>
      <c r="Q462" s="230"/>
      <c r="R462" s="209" t="str">
        <f>IFERROR(IF(AND($C462="",$D462="",$G462=""),"",VLOOKUP($I462,FOAPs!A$2:B$10000,2,FALSE)&amp;" &gt;"),"F")</f>
        <v/>
      </c>
      <c r="S462" s="292" t="str">
        <f>IFERROR(IF(AND($C462="",$G462=""),"",VLOOKUP($J462,FOAPs!C$2:D$10000,2,FALSE)&amp;" &gt;"),"O")</f>
        <v/>
      </c>
      <c r="T462" s="292"/>
      <c r="U462" s="209" t="str">
        <f>IFERROR(IF(AND($C462="",$G462=""),"",VLOOKUP($K462,FOAPs!E$2:F$10000,2,FALSE)&amp;" &gt;"),"A")</f>
        <v/>
      </c>
      <c r="V462" s="209" t="str">
        <f>IFERROR(IF(AND($C462="",$D462="",$G462=""),"",VLOOKUP($L462,FOAPs!G$2:H$10000,2,FALSE)),"P")</f>
        <v/>
      </c>
      <c r="W462" s="253" t="str">
        <f>IF(PAF!$B462="","",IF(PAF!$B462=EL!$Y$2,"SPE",IF(PAF!$B462=EL!$Z$2,"SPM",IF(PAF!$B462=EL!$AA$2,"SPLH",IF(PAF!$B462=EL!$K$2,"AT",IF(PAF!$B462=EL!$L$2,"WTO",IF(PAF!$B462=EL!$A$22,"ES",IF(PAF!$B462=EL!$A$4,"FWT",IF(PAF!$B462=EL!$O$2,"hon",IF(PAF!$B462=EL!$P$2,"Inv",IF(PAF!$B462=EL!$P$2,"Inv",IF(PAF!$B462=EL!$Q$2,"MT",IF(PAF!$B462=EL!R$2,"NT",IF(PAF!$B462=EL!$S$2,"OSR",IF(PAF!$B462=EL!$A$10,"PM",IF(PAF!$B462=EL!$U$2,"PW",IF(PAF!$B462=EL!$A$12,"re",IF(PAF!$B462=EL!$W$2,"OT",IF(PAF!$B462=EL!$X$2,"OTSeven","?")))))))))))))))))))</f>
        <v/>
      </c>
      <c r="X462" s="249" t="str">
        <f>IF(B462="","",B462&amp;IF($C$4=EL!$E$5,"Full Time","Part Time"))</f>
        <v/>
      </c>
      <c r="Y462" s="122" t="str">
        <f>IFERROR(VLOOKUP(X462,EL!$C$2:$D$36,2,"False"),"")</f>
        <v/>
      </c>
    </row>
    <row r="463" spans="1:25" ht="21.75" customHeight="1">
      <c r="A463" s="118" t="str">
        <f t="shared" si="8"/>
        <v/>
      </c>
      <c r="B463" s="206"/>
      <c r="C463" s="199"/>
      <c r="D463" s="147"/>
      <c r="E463" s="199"/>
      <c r="F463" s="199"/>
      <c r="G463" s="120"/>
      <c r="H463" s="140"/>
      <c r="I463" s="141"/>
      <c r="J463" s="121"/>
      <c r="K463" s="141"/>
      <c r="L463" s="141"/>
      <c r="M463" s="119">
        <f>IF(AND(G463="",C463="",H463=""),SUM($M$15:$M462),IF(G463*H463=0,"",G463*H463))</f>
        <v>0</v>
      </c>
      <c r="N463" s="322"/>
      <c r="O463" s="323"/>
      <c r="P463" s="324"/>
      <c r="Q463" s="230"/>
      <c r="R463" s="209" t="str">
        <f>IFERROR(IF(AND($C463="",$D463="",$G463=""),"",VLOOKUP($I463,FOAPs!A$2:B$10000,2,FALSE)&amp;" &gt;"),"F")</f>
        <v/>
      </c>
      <c r="S463" s="292" t="str">
        <f>IFERROR(IF(AND($C463="",$G463=""),"",VLOOKUP($J463,FOAPs!C$2:D$10000,2,FALSE)&amp;" &gt;"),"O")</f>
        <v/>
      </c>
      <c r="T463" s="292"/>
      <c r="U463" s="209" t="str">
        <f>IFERROR(IF(AND($C463="",$G463=""),"",VLOOKUP($K463,FOAPs!E$2:F$10000,2,FALSE)&amp;" &gt;"),"A")</f>
        <v/>
      </c>
      <c r="V463" s="209" t="str">
        <f>IFERROR(IF(AND($C463="",$D463="",$G463=""),"",VLOOKUP($L463,FOAPs!G$2:H$10000,2,FALSE)),"P")</f>
        <v/>
      </c>
      <c r="W463" s="253" t="str">
        <f>IF(PAF!$B463="","",IF(PAF!$B463=EL!$Y$2,"SPE",IF(PAF!$B463=EL!$Z$2,"SPM",IF(PAF!$B463=EL!$AA$2,"SPLH",IF(PAF!$B463=EL!$K$2,"AT",IF(PAF!$B463=EL!$L$2,"WTO",IF(PAF!$B463=EL!$A$22,"ES",IF(PAF!$B463=EL!$A$4,"FWT",IF(PAF!$B463=EL!$O$2,"hon",IF(PAF!$B463=EL!$P$2,"Inv",IF(PAF!$B463=EL!$P$2,"Inv",IF(PAF!$B463=EL!$Q$2,"MT",IF(PAF!$B463=EL!R$2,"NT",IF(PAF!$B463=EL!$S$2,"OSR",IF(PAF!$B463=EL!$A$10,"PM",IF(PAF!$B463=EL!$U$2,"PW",IF(PAF!$B463=EL!$A$12,"re",IF(PAF!$B463=EL!$W$2,"OT",IF(PAF!$B463=EL!$X$2,"OTSeven","?")))))))))))))))))))</f>
        <v/>
      </c>
      <c r="X463" s="249" t="str">
        <f>IF(B463="","",B463&amp;IF($C$4=EL!$E$5,"Full Time","Part Time"))</f>
        <v/>
      </c>
      <c r="Y463" s="122" t="str">
        <f>IFERROR(VLOOKUP(X463,EL!$C$2:$D$36,2,"False"),"")</f>
        <v/>
      </c>
    </row>
    <row r="464" spans="1:25" ht="21.75" customHeight="1">
      <c r="A464" s="118" t="str">
        <f t="shared" si="8"/>
        <v/>
      </c>
      <c r="B464" s="206"/>
      <c r="C464" s="199"/>
      <c r="D464" s="147"/>
      <c r="E464" s="199"/>
      <c r="F464" s="199"/>
      <c r="G464" s="120"/>
      <c r="H464" s="140"/>
      <c r="I464" s="141"/>
      <c r="J464" s="121"/>
      <c r="K464" s="141"/>
      <c r="L464" s="141"/>
      <c r="M464" s="119">
        <f>IF(AND(G464="",C464="",H464=""),SUM($M$15:$M463),IF(G464*H464=0,"",G464*H464))</f>
        <v>0</v>
      </c>
      <c r="N464" s="319"/>
      <c r="O464" s="320"/>
      <c r="P464" s="321"/>
      <c r="Q464" s="230"/>
      <c r="R464" s="209" t="str">
        <f>IFERROR(IF(AND($C464="",$D464="",$G464=""),"",VLOOKUP($I464,FOAPs!A$2:B$10000,2,FALSE)&amp;" &gt;"),"F")</f>
        <v/>
      </c>
      <c r="S464" s="292" t="str">
        <f>IFERROR(IF(AND($C464="",$G464=""),"",VLOOKUP($J464,FOAPs!C$2:D$10000,2,FALSE)&amp;" &gt;"),"O")</f>
        <v/>
      </c>
      <c r="T464" s="292"/>
      <c r="U464" s="209" t="str">
        <f>IFERROR(IF(AND($C464="",$G464=""),"",VLOOKUP($K464,FOAPs!E$2:F$10000,2,FALSE)&amp;" &gt;"),"A")</f>
        <v/>
      </c>
      <c r="V464" s="209" t="str">
        <f>IFERROR(IF(AND($C464="",$D464="",$G464=""),"",VLOOKUP($L464,FOAPs!G$2:H$10000,2,FALSE)),"P")</f>
        <v/>
      </c>
      <c r="W464" s="253" t="str">
        <f>IF(PAF!$B464="","",IF(PAF!$B464=EL!$Y$2,"SPE",IF(PAF!$B464=EL!$Z$2,"SPM",IF(PAF!$B464=EL!$AA$2,"SPLH",IF(PAF!$B464=EL!$K$2,"AT",IF(PAF!$B464=EL!$L$2,"WTO",IF(PAF!$B464=EL!$A$22,"ES",IF(PAF!$B464=EL!$A$4,"FWT",IF(PAF!$B464=EL!$O$2,"hon",IF(PAF!$B464=EL!$P$2,"Inv",IF(PAF!$B464=EL!$P$2,"Inv",IF(PAF!$B464=EL!$Q$2,"MT",IF(PAF!$B464=EL!R$2,"NT",IF(PAF!$B464=EL!$S$2,"OSR",IF(PAF!$B464=EL!$A$10,"PM",IF(PAF!$B464=EL!$U$2,"PW",IF(PAF!$B464=EL!$A$12,"re",IF(PAF!$B464=EL!$W$2,"OT",IF(PAF!$B464=EL!$X$2,"OTSeven","?")))))))))))))))))))</f>
        <v/>
      </c>
      <c r="X464" s="249" t="str">
        <f>IF(B464="","",B464&amp;IF($C$4=EL!$E$5,"Full Time","Part Time"))</f>
        <v/>
      </c>
      <c r="Y464" s="122" t="str">
        <f>IFERROR(VLOOKUP(X464,EL!$C$2:$D$36,2,"False"),"")</f>
        <v/>
      </c>
    </row>
    <row r="465" spans="1:25" ht="21.75" customHeight="1">
      <c r="A465" s="118" t="str">
        <f t="shared" si="8"/>
        <v/>
      </c>
      <c r="B465" s="206"/>
      <c r="C465" s="199"/>
      <c r="D465" s="147"/>
      <c r="E465" s="199"/>
      <c r="F465" s="199"/>
      <c r="G465" s="120"/>
      <c r="H465" s="140"/>
      <c r="I465" s="141"/>
      <c r="J465" s="121"/>
      <c r="K465" s="141"/>
      <c r="L465" s="141"/>
      <c r="M465" s="119">
        <f>IF(AND(G465="",C465="",H465=""),SUM($M$15:$M464),IF(G465*H465=0,"",G465*H465))</f>
        <v>0</v>
      </c>
      <c r="N465" s="322"/>
      <c r="O465" s="323"/>
      <c r="P465" s="324"/>
      <c r="Q465" s="230"/>
      <c r="R465" s="209" t="str">
        <f>IFERROR(IF(AND($C465="",$D465="",$G465=""),"",VLOOKUP($I465,FOAPs!A$2:B$10000,2,FALSE)&amp;" &gt;"),"F")</f>
        <v/>
      </c>
      <c r="S465" s="292" t="str">
        <f>IFERROR(IF(AND($C465="",$G465=""),"",VLOOKUP($J465,FOAPs!C$2:D$10000,2,FALSE)&amp;" &gt;"),"O")</f>
        <v/>
      </c>
      <c r="T465" s="292"/>
      <c r="U465" s="209" t="str">
        <f>IFERROR(IF(AND($C465="",$G465=""),"",VLOOKUP($K465,FOAPs!E$2:F$10000,2,FALSE)&amp;" &gt;"),"A")</f>
        <v/>
      </c>
      <c r="V465" s="209" t="str">
        <f>IFERROR(IF(AND($C465="",$D465="",$G465=""),"",VLOOKUP($L465,FOAPs!G$2:H$10000,2,FALSE)),"P")</f>
        <v/>
      </c>
      <c r="W465" s="253" t="str">
        <f>IF(PAF!$B465="","",IF(PAF!$B465=EL!$Y$2,"SPE",IF(PAF!$B465=EL!$Z$2,"SPM",IF(PAF!$B465=EL!$AA$2,"SPLH",IF(PAF!$B465=EL!$K$2,"AT",IF(PAF!$B465=EL!$L$2,"WTO",IF(PAF!$B465=EL!$A$22,"ES",IF(PAF!$B465=EL!$A$4,"FWT",IF(PAF!$B465=EL!$O$2,"hon",IF(PAF!$B465=EL!$P$2,"Inv",IF(PAF!$B465=EL!$P$2,"Inv",IF(PAF!$B465=EL!$Q$2,"MT",IF(PAF!$B465=EL!R$2,"NT",IF(PAF!$B465=EL!$S$2,"OSR",IF(PAF!$B465=EL!$A$10,"PM",IF(PAF!$B465=EL!$U$2,"PW",IF(PAF!$B465=EL!$A$12,"re",IF(PAF!$B465=EL!$W$2,"OT",IF(PAF!$B465=EL!$X$2,"OTSeven","?")))))))))))))))))))</f>
        <v/>
      </c>
      <c r="X465" s="249" t="str">
        <f>IF(B465="","",B465&amp;IF($C$4=EL!$E$5,"Full Time","Part Time"))</f>
        <v/>
      </c>
      <c r="Y465" s="122" t="str">
        <f>IFERROR(VLOOKUP(X465,EL!$C$2:$D$36,2,"False"),"")</f>
        <v/>
      </c>
    </row>
    <row r="466" spans="1:25" ht="21.75" customHeight="1">
      <c r="A466" s="118" t="str">
        <f t="shared" si="8"/>
        <v/>
      </c>
      <c r="B466" s="206"/>
      <c r="C466" s="199"/>
      <c r="D466" s="147"/>
      <c r="E466" s="199"/>
      <c r="F466" s="199"/>
      <c r="G466" s="120"/>
      <c r="H466" s="140"/>
      <c r="I466" s="141"/>
      <c r="J466" s="121"/>
      <c r="K466" s="141"/>
      <c r="L466" s="141"/>
      <c r="M466" s="119">
        <f>IF(AND(G466="",C466="",H466=""),SUM($M$15:$M465),IF(G466*H466=0,"",G466*H466))</f>
        <v>0</v>
      </c>
      <c r="N466" s="319"/>
      <c r="O466" s="320"/>
      <c r="P466" s="321"/>
      <c r="Q466" s="230"/>
      <c r="R466" s="209" t="str">
        <f>IFERROR(IF(AND($C466="",$D466="",$G466=""),"",VLOOKUP($I466,FOAPs!A$2:B$10000,2,FALSE)&amp;" &gt;"),"F")</f>
        <v/>
      </c>
      <c r="S466" s="292" t="str">
        <f>IFERROR(IF(AND($C466="",$G466=""),"",VLOOKUP($J466,FOAPs!C$2:D$10000,2,FALSE)&amp;" &gt;"),"O")</f>
        <v/>
      </c>
      <c r="T466" s="292"/>
      <c r="U466" s="209" t="str">
        <f>IFERROR(IF(AND($C466="",$G466=""),"",VLOOKUP($K466,FOAPs!E$2:F$10000,2,FALSE)&amp;" &gt;"),"A")</f>
        <v/>
      </c>
      <c r="V466" s="209" t="str">
        <f>IFERROR(IF(AND($C466="",$D466="",$G466=""),"",VLOOKUP($L466,FOAPs!G$2:H$10000,2,FALSE)),"P")</f>
        <v/>
      </c>
      <c r="W466" s="253" t="str">
        <f>IF(PAF!$B466="","",IF(PAF!$B466=EL!$Y$2,"SPE",IF(PAF!$B466=EL!$Z$2,"SPM",IF(PAF!$B466=EL!$AA$2,"SPLH",IF(PAF!$B466=EL!$K$2,"AT",IF(PAF!$B466=EL!$L$2,"WTO",IF(PAF!$B466=EL!$A$22,"ES",IF(PAF!$B466=EL!$A$4,"FWT",IF(PAF!$B466=EL!$O$2,"hon",IF(PAF!$B466=EL!$P$2,"Inv",IF(PAF!$B466=EL!$P$2,"Inv",IF(PAF!$B466=EL!$Q$2,"MT",IF(PAF!$B466=EL!R$2,"NT",IF(PAF!$B466=EL!$S$2,"OSR",IF(PAF!$B466=EL!$A$10,"PM",IF(PAF!$B466=EL!$U$2,"PW",IF(PAF!$B466=EL!$A$12,"re",IF(PAF!$B466=EL!$W$2,"OT",IF(PAF!$B466=EL!$X$2,"OTSeven","?")))))))))))))))))))</f>
        <v/>
      </c>
      <c r="X466" s="249" t="str">
        <f>IF(B466="","",B466&amp;IF($C$4=EL!$E$5,"Full Time","Part Time"))</f>
        <v/>
      </c>
      <c r="Y466" s="122" t="str">
        <f>IFERROR(VLOOKUP(X466,EL!$C$2:$D$36,2,"False"),"")</f>
        <v/>
      </c>
    </row>
    <row r="467" spans="1:25" ht="21.75" customHeight="1">
      <c r="A467" s="118" t="str">
        <f t="shared" si="8"/>
        <v/>
      </c>
      <c r="B467" s="206"/>
      <c r="C467" s="199"/>
      <c r="D467" s="147"/>
      <c r="E467" s="199"/>
      <c r="F467" s="199"/>
      <c r="G467" s="120"/>
      <c r="H467" s="140"/>
      <c r="I467" s="141"/>
      <c r="J467" s="121"/>
      <c r="K467" s="141"/>
      <c r="L467" s="141"/>
      <c r="M467" s="119">
        <f>IF(AND(G467="",C467="",H467=""),SUM($M$15:$M466),IF(G467*H467=0,"",G467*H467))</f>
        <v>0</v>
      </c>
      <c r="N467" s="322"/>
      <c r="O467" s="323"/>
      <c r="P467" s="324"/>
      <c r="Q467" s="230"/>
      <c r="R467" s="209" t="str">
        <f>IFERROR(IF(AND($C467="",$D467="",$G467=""),"",VLOOKUP($I467,FOAPs!A$2:B$10000,2,FALSE)&amp;" &gt;"),"F")</f>
        <v/>
      </c>
      <c r="S467" s="292" t="str">
        <f>IFERROR(IF(AND($C467="",$G467=""),"",VLOOKUP($J467,FOAPs!C$2:D$10000,2,FALSE)&amp;" &gt;"),"O")</f>
        <v/>
      </c>
      <c r="T467" s="292"/>
      <c r="U467" s="209" t="str">
        <f>IFERROR(IF(AND($C467="",$G467=""),"",VLOOKUP($K467,FOAPs!E$2:F$10000,2,FALSE)&amp;" &gt;"),"A")</f>
        <v/>
      </c>
      <c r="V467" s="209" t="str">
        <f>IFERROR(IF(AND($C467="",$D467="",$G467=""),"",VLOOKUP($L467,FOAPs!G$2:H$10000,2,FALSE)),"P")</f>
        <v/>
      </c>
      <c r="W467" s="253" t="str">
        <f>IF(PAF!$B467="","",IF(PAF!$B467=EL!$Y$2,"SPE",IF(PAF!$B467=EL!$Z$2,"SPM",IF(PAF!$B467=EL!$AA$2,"SPLH",IF(PAF!$B467=EL!$K$2,"AT",IF(PAF!$B467=EL!$L$2,"WTO",IF(PAF!$B467=EL!$A$22,"ES",IF(PAF!$B467=EL!$A$4,"FWT",IF(PAF!$B467=EL!$O$2,"hon",IF(PAF!$B467=EL!$P$2,"Inv",IF(PAF!$B467=EL!$P$2,"Inv",IF(PAF!$B467=EL!$Q$2,"MT",IF(PAF!$B467=EL!R$2,"NT",IF(PAF!$B467=EL!$S$2,"OSR",IF(PAF!$B467=EL!$A$10,"PM",IF(PAF!$B467=EL!$U$2,"PW",IF(PAF!$B467=EL!$A$12,"re",IF(PAF!$B467=EL!$W$2,"OT",IF(PAF!$B467=EL!$X$2,"OTSeven","?")))))))))))))))))))</f>
        <v/>
      </c>
      <c r="X467" s="249" t="str">
        <f>IF(B467="","",B467&amp;IF($C$4=EL!$E$5,"Full Time","Part Time"))</f>
        <v/>
      </c>
      <c r="Y467" s="122" t="str">
        <f>IFERROR(VLOOKUP(X467,EL!$C$2:$D$36,2,"False"),"")</f>
        <v/>
      </c>
    </row>
    <row r="468" spans="1:25" ht="21.75" customHeight="1">
      <c r="A468" s="118" t="str">
        <f t="shared" si="8"/>
        <v/>
      </c>
      <c r="B468" s="206"/>
      <c r="C468" s="199"/>
      <c r="D468" s="147"/>
      <c r="E468" s="199"/>
      <c r="F468" s="199"/>
      <c r="G468" s="120"/>
      <c r="H468" s="140"/>
      <c r="I468" s="141"/>
      <c r="J468" s="121"/>
      <c r="K468" s="141"/>
      <c r="L468" s="141"/>
      <c r="M468" s="119">
        <f>IF(AND(G468="",C468="",H468=""),SUM($M$15:$M467),IF(G468*H468=0,"",G468*H468))</f>
        <v>0</v>
      </c>
      <c r="N468" s="319"/>
      <c r="O468" s="320"/>
      <c r="P468" s="321"/>
      <c r="Q468" s="230"/>
      <c r="R468" s="209" t="str">
        <f>IFERROR(IF(AND($C468="",$D468="",$G468=""),"",VLOOKUP($I468,FOAPs!A$2:B$10000,2,FALSE)&amp;" &gt;"),"F")</f>
        <v/>
      </c>
      <c r="S468" s="292" t="str">
        <f>IFERROR(IF(AND($C468="",$G468=""),"",VLOOKUP($J468,FOAPs!C$2:D$10000,2,FALSE)&amp;" &gt;"),"O")</f>
        <v/>
      </c>
      <c r="T468" s="292"/>
      <c r="U468" s="209" t="str">
        <f>IFERROR(IF(AND($C468="",$G468=""),"",VLOOKUP($K468,FOAPs!E$2:F$10000,2,FALSE)&amp;" &gt;"),"A")</f>
        <v/>
      </c>
      <c r="V468" s="209" t="str">
        <f>IFERROR(IF(AND($C468="",$D468="",$G468=""),"",VLOOKUP($L468,FOAPs!G$2:H$10000,2,FALSE)),"P")</f>
        <v/>
      </c>
      <c r="W468" s="253" t="str">
        <f>IF(PAF!$B468="","",IF(PAF!$B468=EL!$Y$2,"SPE",IF(PAF!$B468=EL!$Z$2,"SPM",IF(PAF!$B468=EL!$AA$2,"SPLH",IF(PAF!$B468=EL!$K$2,"AT",IF(PAF!$B468=EL!$L$2,"WTO",IF(PAF!$B468=EL!$A$22,"ES",IF(PAF!$B468=EL!$A$4,"FWT",IF(PAF!$B468=EL!$O$2,"hon",IF(PAF!$B468=EL!$P$2,"Inv",IF(PAF!$B468=EL!$P$2,"Inv",IF(PAF!$B468=EL!$Q$2,"MT",IF(PAF!$B468=EL!R$2,"NT",IF(PAF!$B468=EL!$S$2,"OSR",IF(PAF!$B468=EL!$A$10,"PM",IF(PAF!$B468=EL!$U$2,"PW",IF(PAF!$B468=EL!$A$12,"re",IF(PAF!$B468=EL!$W$2,"OT",IF(PAF!$B468=EL!$X$2,"OTSeven","?")))))))))))))))))))</f>
        <v/>
      </c>
      <c r="X468" s="249" t="str">
        <f>IF(B468="","",B468&amp;IF($C$4=EL!$E$5,"Full Time","Part Time"))</f>
        <v/>
      </c>
      <c r="Y468" s="122" t="str">
        <f>IFERROR(VLOOKUP(X468,EL!$C$2:$D$36,2,"False"),"")</f>
        <v/>
      </c>
    </row>
    <row r="469" spans="1:25" ht="21.75" customHeight="1">
      <c r="A469" s="118" t="str">
        <f t="shared" si="8"/>
        <v/>
      </c>
      <c r="B469" s="206"/>
      <c r="C469" s="199"/>
      <c r="D469" s="147"/>
      <c r="E469" s="199"/>
      <c r="F469" s="199"/>
      <c r="G469" s="120"/>
      <c r="H469" s="140"/>
      <c r="I469" s="141"/>
      <c r="J469" s="121"/>
      <c r="K469" s="141"/>
      <c r="L469" s="141"/>
      <c r="M469" s="119">
        <f>IF(AND(G469="",C469="",H469=""),SUM($M$15:$M468),IF(G469*H469=0,"",G469*H469))</f>
        <v>0</v>
      </c>
      <c r="N469" s="322"/>
      <c r="O469" s="323"/>
      <c r="P469" s="324"/>
      <c r="Q469" s="230"/>
      <c r="R469" s="209" t="str">
        <f>IFERROR(IF(AND($C469="",$D469="",$G469=""),"",VLOOKUP($I469,FOAPs!A$2:B$10000,2,FALSE)&amp;" &gt;"),"F")</f>
        <v/>
      </c>
      <c r="S469" s="292" t="str">
        <f>IFERROR(IF(AND($C469="",$G469=""),"",VLOOKUP($J469,FOAPs!C$2:D$10000,2,FALSE)&amp;" &gt;"),"O")</f>
        <v/>
      </c>
      <c r="T469" s="292"/>
      <c r="U469" s="209" t="str">
        <f>IFERROR(IF(AND($C469="",$G469=""),"",VLOOKUP($K469,FOAPs!E$2:F$10000,2,FALSE)&amp;" &gt;"),"A")</f>
        <v/>
      </c>
      <c r="V469" s="209" t="str">
        <f>IFERROR(IF(AND($C469="",$D469="",$G469=""),"",VLOOKUP($L469,FOAPs!G$2:H$10000,2,FALSE)),"P")</f>
        <v/>
      </c>
      <c r="W469" s="253" t="str">
        <f>IF(PAF!$B469="","",IF(PAF!$B469=EL!$Y$2,"SPE",IF(PAF!$B469=EL!$Z$2,"SPM",IF(PAF!$B469=EL!$AA$2,"SPLH",IF(PAF!$B469=EL!$K$2,"AT",IF(PAF!$B469=EL!$L$2,"WTO",IF(PAF!$B469=EL!$A$22,"ES",IF(PAF!$B469=EL!$A$4,"FWT",IF(PAF!$B469=EL!$O$2,"hon",IF(PAF!$B469=EL!$P$2,"Inv",IF(PAF!$B469=EL!$P$2,"Inv",IF(PAF!$B469=EL!$Q$2,"MT",IF(PAF!$B469=EL!R$2,"NT",IF(PAF!$B469=EL!$S$2,"OSR",IF(PAF!$B469=EL!$A$10,"PM",IF(PAF!$B469=EL!$U$2,"PW",IF(PAF!$B469=EL!$A$12,"re",IF(PAF!$B469=EL!$W$2,"OT",IF(PAF!$B469=EL!$X$2,"OTSeven","?")))))))))))))))))))</f>
        <v/>
      </c>
      <c r="X469" s="249" t="str">
        <f>IF(B469="","",B469&amp;IF($C$4=EL!$E$5,"Full Time","Part Time"))</f>
        <v/>
      </c>
      <c r="Y469" s="122" t="str">
        <f>IFERROR(VLOOKUP(X469,EL!$C$2:$D$36,2,"False"),"")</f>
        <v/>
      </c>
    </row>
    <row r="470" spans="1:25" ht="21.75" customHeight="1">
      <c r="A470" s="118" t="str">
        <f t="shared" si="8"/>
        <v/>
      </c>
      <c r="B470" s="206"/>
      <c r="C470" s="199"/>
      <c r="D470" s="147"/>
      <c r="E470" s="199"/>
      <c r="F470" s="199"/>
      <c r="G470" s="120"/>
      <c r="H470" s="140"/>
      <c r="I470" s="141"/>
      <c r="J470" s="121"/>
      <c r="K470" s="141"/>
      <c r="L470" s="141"/>
      <c r="M470" s="119">
        <f>IF(AND(G470="",C470="",H470=""),SUM($M$15:$M469),IF(G470*H470=0,"",G470*H470))</f>
        <v>0</v>
      </c>
      <c r="N470" s="319"/>
      <c r="O470" s="320"/>
      <c r="P470" s="321"/>
      <c r="Q470" s="230"/>
      <c r="R470" s="209" t="str">
        <f>IFERROR(IF(AND($C470="",$D470="",$G470=""),"",VLOOKUP($I470,FOAPs!A$2:B$10000,2,FALSE)&amp;" &gt;"),"F")</f>
        <v/>
      </c>
      <c r="S470" s="292" t="str">
        <f>IFERROR(IF(AND($C470="",$G470=""),"",VLOOKUP($J470,FOAPs!C$2:D$10000,2,FALSE)&amp;" &gt;"),"O")</f>
        <v/>
      </c>
      <c r="T470" s="292"/>
      <c r="U470" s="209" t="str">
        <f>IFERROR(IF(AND($C470="",$G470=""),"",VLOOKUP($K470,FOAPs!E$2:F$10000,2,FALSE)&amp;" &gt;"),"A")</f>
        <v/>
      </c>
      <c r="V470" s="209" t="str">
        <f>IFERROR(IF(AND($C470="",$D470="",$G470=""),"",VLOOKUP($L470,FOAPs!G$2:H$10000,2,FALSE)),"P")</f>
        <v/>
      </c>
      <c r="W470" s="253" t="str">
        <f>IF(PAF!$B470="","",IF(PAF!$B470=EL!$Y$2,"SPE",IF(PAF!$B470=EL!$Z$2,"SPM",IF(PAF!$B470=EL!$AA$2,"SPLH",IF(PAF!$B470=EL!$K$2,"AT",IF(PAF!$B470=EL!$L$2,"WTO",IF(PAF!$B470=EL!$A$22,"ES",IF(PAF!$B470=EL!$A$4,"FWT",IF(PAF!$B470=EL!$O$2,"hon",IF(PAF!$B470=EL!$P$2,"Inv",IF(PAF!$B470=EL!$P$2,"Inv",IF(PAF!$B470=EL!$Q$2,"MT",IF(PAF!$B470=EL!R$2,"NT",IF(PAF!$B470=EL!$S$2,"OSR",IF(PAF!$B470=EL!$A$10,"PM",IF(PAF!$B470=EL!$U$2,"PW",IF(PAF!$B470=EL!$A$12,"re",IF(PAF!$B470=EL!$W$2,"OT",IF(PAF!$B470=EL!$X$2,"OTSeven","?")))))))))))))))))))</f>
        <v/>
      </c>
      <c r="X470" s="249" t="str">
        <f>IF(B470="","",B470&amp;IF($C$4=EL!$E$5,"Full Time","Part Time"))</f>
        <v/>
      </c>
      <c r="Y470" s="122" t="str">
        <f>IFERROR(VLOOKUP(X470,EL!$C$2:$D$36,2,"False"),"")</f>
        <v/>
      </c>
    </row>
    <row r="471" spans="1:25" ht="21.75" customHeight="1">
      <c r="A471" s="118" t="str">
        <f t="shared" si="8"/>
        <v/>
      </c>
      <c r="B471" s="206"/>
      <c r="C471" s="199"/>
      <c r="D471" s="147"/>
      <c r="E471" s="199"/>
      <c r="F471" s="199"/>
      <c r="G471" s="120"/>
      <c r="H471" s="140"/>
      <c r="I471" s="141"/>
      <c r="J471" s="121"/>
      <c r="K471" s="141"/>
      <c r="L471" s="141"/>
      <c r="M471" s="119">
        <f>IF(AND(G471="",C471="",H471=""),SUM($M$15:$M470),IF(G471*H471=0,"",G471*H471))</f>
        <v>0</v>
      </c>
      <c r="N471" s="322"/>
      <c r="O471" s="323"/>
      <c r="P471" s="324"/>
      <c r="Q471" s="230"/>
      <c r="R471" s="209" t="str">
        <f>IFERROR(IF(AND($C471="",$D471="",$G471=""),"",VLOOKUP($I471,FOAPs!A$2:B$10000,2,FALSE)&amp;" &gt;"),"F")</f>
        <v/>
      </c>
      <c r="S471" s="292" t="str">
        <f>IFERROR(IF(AND($C471="",$G471=""),"",VLOOKUP($J471,FOAPs!C$2:D$10000,2,FALSE)&amp;" &gt;"),"O")</f>
        <v/>
      </c>
      <c r="T471" s="292"/>
      <c r="U471" s="209" t="str">
        <f>IFERROR(IF(AND($C471="",$G471=""),"",VLOOKUP($K471,FOAPs!E$2:F$10000,2,FALSE)&amp;" &gt;"),"A")</f>
        <v/>
      </c>
      <c r="V471" s="209" t="str">
        <f>IFERROR(IF(AND($C471="",$D471="",$G471=""),"",VLOOKUP($L471,FOAPs!G$2:H$10000,2,FALSE)),"P")</f>
        <v/>
      </c>
      <c r="W471" s="253" t="str">
        <f>IF(PAF!$B471="","",IF(PAF!$B471=EL!$Y$2,"SPE",IF(PAF!$B471=EL!$Z$2,"SPM",IF(PAF!$B471=EL!$AA$2,"SPLH",IF(PAF!$B471=EL!$K$2,"AT",IF(PAF!$B471=EL!$L$2,"WTO",IF(PAF!$B471=EL!$A$22,"ES",IF(PAF!$B471=EL!$A$4,"FWT",IF(PAF!$B471=EL!$O$2,"hon",IF(PAF!$B471=EL!$P$2,"Inv",IF(PAF!$B471=EL!$P$2,"Inv",IF(PAF!$B471=EL!$Q$2,"MT",IF(PAF!$B471=EL!R$2,"NT",IF(PAF!$B471=EL!$S$2,"OSR",IF(PAF!$B471=EL!$A$10,"PM",IF(PAF!$B471=EL!$U$2,"PW",IF(PAF!$B471=EL!$A$12,"re",IF(PAF!$B471=EL!$W$2,"OT",IF(PAF!$B471=EL!$X$2,"OTSeven","?")))))))))))))))))))</f>
        <v/>
      </c>
      <c r="X471" s="249" t="str">
        <f>IF(B471="","",B471&amp;IF($C$4=EL!$E$5,"Full Time","Part Time"))</f>
        <v/>
      </c>
      <c r="Y471" s="122" t="str">
        <f>IFERROR(VLOOKUP(X471,EL!$C$2:$D$36,2,"False"),"")</f>
        <v/>
      </c>
    </row>
    <row r="472" spans="1:25" ht="21.75" customHeight="1">
      <c r="A472" s="118" t="str">
        <f t="shared" si="8"/>
        <v/>
      </c>
      <c r="B472" s="206"/>
      <c r="C472" s="199"/>
      <c r="D472" s="147"/>
      <c r="E472" s="199"/>
      <c r="F472" s="199"/>
      <c r="G472" s="120"/>
      <c r="H472" s="140"/>
      <c r="I472" s="141"/>
      <c r="J472" s="121"/>
      <c r="K472" s="141"/>
      <c r="L472" s="141"/>
      <c r="M472" s="119">
        <f>IF(AND(G472="",C472="",H472=""),SUM($M$15:$M471),IF(G472*H472=0,"",G472*H472))</f>
        <v>0</v>
      </c>
      <c r="N472" s="319"/>
      <c r="O472" s="320"/>
      <c r="P472" s="321"/>
      <c r="Q472" s="230"/>
      <c r="R472" s="209" t="str">
        <f>IFERROR(IF(AND($C472="",$D472="",$G472=""),"",VLOOKUP($I472,FOAPs!A$2:B$10000,2,FALSE)&amp;" &gt;"),"F")</f>
        <v/>
      </c>
      <c r="S472" s="292" t="str">
        <f>IFERROR(IF(AND($C472="",$G472=""),"",VLOOKUP($J472,FOAPs!C$2:D$10000,2,FALSE)&amp;" &gt;"),"O")</f>
        <v/>
      </c>
      <c r="T472" s="292"/>
      <c r="U472" s="209" t="str">
        <f>IFERROR(IF(AND($C472="",$G472=""),"",VLOOKUP($K472,FOAPs!E$2:F$10000,2,FALSE)&amp;" &gt;"),"A")</f>
        <v/>
      </c>
      <c r="V472" s="209" t="str">
        <f>IFERROR(IF(AND($C472="",$D472="",$G472=""),"",VLOOKUP($L472,FOAPs!G$2:H$10000,2,FALSE)),"P")</f>
        <v/>
      </c>
      <c r="W472" s="253" t="str">
        <f>IF(PAF!$B472="","",IF(PAF!$B472=EL!$Y$2,"SPE",IF(PAF!$B472=EL!$Z$2,"SPM",IF(PAF!$B472=EL!$AA$2,"SPLH",IF(PAF!$B472=EL!$K$2,"AT",IF(PAF!$B472=EL!$L$2,"WTO",IF(PAF!$B472=EL!$A$22,"ES",IF(PAF!$B472=EL!$A$4,"FWT",IF(PAF!$B472=EL!$O$2,"hon",IF(PAF!$B472=EL!$P$2,"Inv",IF(PAF!$B472=EL!$P$2,"Inv",IF(PAF!$B472=EL!$Q$2,"MT",IF(PAF!$B472=EL!R$2,"NT",IF(PAF!$B472=EL!$S$2,"OSR",IF(PAF!$B472=EL!$A$10,"PM",IF(PAF!$B472=EL!$U$2,"PW",IF(PAF!$B472=EL!$A$12,"re",IF(PAF!$B472=EL!$W$2,"OT",IF(PAF!$B472=EL!$X$2,"OTSeven","?")))))))))))))))))))</f>
        <v/>
      </c>
      <c r="X472" s="249" t="str">
        <f>IF(B472="","",B472&amp;IF($C$4=EL!$E$5,"Full Time","Part Time"))</f>
        <v/>
      </c>
      <c r="Y472" s="122" t="str">
        <f>IFERROR(VLOOKUP(X472,EL!$C$2:$D$36,2,"False"),"")</f>
        <v/>
      </c>
    </row>
    <row r="473" spans="1:25" ht="21.75" customHeight="1">
      <c r="A473" s="118" t="str">
        <f t="shared" si="8"/>
        <v/>
      </c>
      <c r="B473" s="206"/>
      <c r="C473" s="199"/>
      <c r="D473" s="147"/>
      <c r="E473" s="199"/>
      <c r="F473" s="199"/>
      <c r="G473" s="120"/>
      <c r="H473" s="140"/>
      <c r="I473" s="141"/>
      <c r="J473" s="121"/>
      <c r="K473" s="141"/>
      <c r="L473" s="141"/>
      <c r="M473" s="119">
        <f>IF(AND(G473="",C473="",H473=""),SUM($M$15:$M472),IF(G473*H473=0,"",G473*H473))</f>
        <v>0</v>
      </c>
      <c r="N473" s="322"/>
      <c r="O473" s="323"/>
      <c r="P473" s="324"/>
      <c r="Q473" s="230"/>
      <c r="R473" s="209" t="str">
        <f>IFERROR(IF(AND($C473="",$D473="",$G473=""),"",VLOOKUP($I473,FOAPs!A$2:B$10000,2,FALSE)&amp;" &gt;"),"F")</f>
        <v/>
      </c>
      <c r="S473" s="292" t="str">
        <f>IFERROR(IF(AND($C473="",$G473=""),"",VLOOKUP($J473,FOAPs!C$2:D$10000,2,FALSE)&amp;" &gt;"),"O")</f>
        <v/>
      </c>
      <c r="T473" s="292"/>
      <c r="U473" s="209" t="str">
        <f>IFERROR(IF(AND($C473="",$G473=""),"",VLOOKUP($K473,FOAPs!E$2:F$10000,2,FALSE)&amp;" &gt;"),"A")</f>
        <v/>
      </c>
      <c r="V473" s="209" t="str">
        <f>IFERROR(IF(AND($C473="",$D473="",$G473=""),"",VLOOKUP($L473,FOAPs!G$2:H$10000,2,FALSE)),"P")</f>
        <v/>
      </c>
      <c r="W473" s="253" t="str">
        <f>IF(PAF!$B473="","",IF(PAF!$B473=EL!$Y$2,"SPE",IF(PAF!$B473=EL!$Z$2,"SPM",IF(PAF!$B473=EL!$AA$2,"SPLH",IF(PAF!$B473=EL!$K$2,"AT",IF(PAF!$B473=EL!$L$2,"WTO",IF(PAF!$B473=EL!$A$22,"ES",IF(PAF!$B473=EL!$A$4,"FWT",IF(PAF!$B473=EL!$O$2,"hon",IF(PAF!$B473=EL!$P$2,"Inv",IF(PAF!$B473=EL!$P$2,"Inv",IF(PAF!$B473=EL!$Q$2,"MT",IF(PAF!$B473=EL!R$2,"NT",IF(PAF!$B473=EL!$S$2,"OSR",IF(PAF!$B473=EL!$A$10,"PM",IF(PAF!$B473=EL!$U$2,"PW",IF(PAF!$B473=EL!$A$12,"re",IF(PAF!$B473=EL!$W$2,"OT",IF(PAF!$B473=EL!$X$2,"OTSeven","?")))))))))))))))))))</f>
        <v/>
      </c>
      <c r="X473" s="249" t="str">
        <f>IF(B473="","",B473&amp;IF($C$4=EL!$E$5,"Full Time","Part Time"))</f>
        <v/>
      </c>
      <c r="Y473" s="122" t="str">
        <f>IFERROR(VLOOKUP(X473,EL!$C$2:$D$36,2,"False"),"")</f>
        <v/>
      </c>
    </row>
    <row r="474" spans="1:25" ht="21.75" customHeight="1">
      <c r="A474" s="118" t="str">
        <f t="shared" ref="A474:A515" si="9">IFERROR(IF(AND(B474="",C474="",D474="",E474="",F474="",G474="",H474=""),"",A473+1),"")</f>
        <v/>
      </c>
      <c r="B474" s="206"/>
      <c r="C474" s="199"/>
      <c r="D474" s="147"/>
      <c r="E474" s="199"/>
      <c r="F474" s="199"/>
      <c r="G474" s="120"/>
      <c r="H474" s="140"/>
      <c r="I474" s="141"/>
      <c r="J474" s="121"/>
      <c r="K474" s="141"/>
      <c r="L474" s="141"/>
      <c r="M474" s="119">
        <f>IF(AND(G474="",C474="",H474=""),SUM($M$15:$M473),IF(G474*H474=0,"",G474*H474))</f>
        <v>0</v>
      </c>
      <c r="N474" s="319"/>
      <c r="O474" s="320"/>
      <c r="P474" s="321"/>
      <c r="Q474" s="230"/>
      <c r="R474" s="209" t="str">
        <f>IFERROR(IF(AND($C474="",$D474="",$G474=""),"",VLOOKUP($I474,FOAPs!A$2:B$10000,2,FALSE)&amp;" &gt;"),"F")</f>
        <v/>
      </c>
      <c r="S474" s="292" t="str">
        <f>IFERROR(IF(AND($C474="",$G474=""),"",VLOOKUP($J474,FOAPs!C$2:D$10000,2,FALSE)&amp;" &gt;"),"O")</f>
        <v/>
      </c>
      <c r="T474" s="292"/>
      <c r="U474" s="209" t="str">
        <f>IFERROR(IF(AND($C474="",$G474=""),"",VLOOKUP($K474,FOAPs!E$2:F$10000,2,FALSE)&amp;" &gt;"),"A")</f>
        <v/>
      </c>
      <c r="V474" s="209" t="str">
        <f>IFERROR(IF(AND($C474="",$D474="",$G474=""),"",VLOOKUP($L474,FOAPs!G$2:H$10000,2,FALSE)),"P")</f>
        <v/>
      </c>
      <c r="W474" s="253" t="str">
        <f>IF(PAF!$B474="","",IF(PAF!$B474=EL!$Y$2,"SPE",IF(PAF!$B474=EL!$Z$2,"SPM",IF(PAF!$B474=EL!$AA$2,"SPLH",IF(PAF!$B474=EL!$K$2,"AT",IF(PAF!$B474=EL!$L$2,"WTO",IF(PAF!$B474=EL!$A$22,"ES",IF(PAF!$B474=EL!$A$4,"FWT",IF(PAF!$B474=EL!$O$2,"hon",IF(PAF!$B474=EL!$P$2,"Inv",IF(PAF!$B474=EL!$P$2,"Inv",IF(PAF!$B474=EL!$Q$2,"MT",IF(PAF!$B474=EL!R$2,"NT",IF(PAF!$B474=EL!$S$2,"OSR",IF(PAF!$B474=EL!$A$10,"PM",IF(PAF!$B474=EL!$U$2,"PW",IF(PAF!$B474=EL!$A$12,"re",IF(PAF!$B474=EL!$W$2,"OT",IF(PAF!$B474=EL!$X$2,"OTSeven","?")))))))))))))))))))</f>
        <v/>
      </c>
      <c r="X474" s="249" t="str">
        <f>IF(B474="","",B474&amp;IF($C$4=EL!$E$5,"Full Time","Part Time"))</f>
        <v/>
      </c>
      <c r="Y474" s="122" t="str">
        <f>IFERROR(VLOOKUP(X474,EL!$C$2:$D$36,2,"False"),"")</f>
        <v/>
      </c>
    </row>
    <row r="475" spans="1:25" ht="21.75" customHeight="1">
      <c r="A475" s="118" t="str">
        <f t="shared" si="9"/>
        <v/>
      </c>
      <c r="B475" s="206"/>
      <c r="C475" s="199"/>
      <c r="D475" s="147"/>
      <c r="E475" s="199"/>
      <c r="F475" s="199"/>
      <c r="G475" s="120"/>
      <c r="H475" s="140"/>
      <c r="I475" s="141"/>
      <c r="J475" s="121"/>
      <c r="K475" s="141"/>
      <c r="L475" s="141"/>
      <c r="M475" s="119">
        <f>IF(AND(G475="",C475="",H475=""),SUM($M$15:$M474),IF(G475*H475=0,"",G475*H475))</f>
        <v>0</v>
      </c>
      <c r="N475" s="322"/>
      <c r="O475" s="323"/>
      <c r="P475" s="324"/>
      <c r="Q475" s="230"/>
      <c r="R475" s="209" t="str">
        <f>IFERROR(IF(AND($C475="",$D475="",$G475=""),"",VLOOKUP($I475,FOAPs!A$2:B$10000,2,FALSE)&amp;" &gt;"),"F")</f>
        <v/>
      </c>
      <c r="S475" s="292" t="str">
        <f>IFERROR(IF(AND($C475="",$G475=""),"",VLOOKUP($J475,FOAPs!C$2:D$10000,2,FALSE)&amp;" &gt;"),"O")</f>
        <v/>
      </c>
      <c r="T475" s="292"/>
      <c r="U475" s="209" t="str">
        <f>IFERROR(IF(AND($C475="",$G475=""),"",VLOOKUP($K475,FOAPs!E$2:F$10000,2,FALSE)&amp;" &gt;"),"A")</f>
        <v/>
      </c>
      <c r="V475" s="209" t="str">
        <f>IFERROR(IF(AND($C475="",$D475="",$G475=""),"",VLOOKUP($L475,FOAPs!G$2:H$10000,2,FALSE)),"P")</f>
        <v/>
      </c>
      <c r="W475" s="253" t="str">
        <f>IF(PAF!$B475="","",IF(PAF!$B475=EL!$Y$2,"SPE",IF(PAF!$B475=EL!$Z$2,"SPM",IF(PAF!$B475=EL!$AA$2,"SPLH",IF(PAF!$B475=EL!$K$2,"AT",IF(PAF!$B475=EL!$L$2,"WTO",IF(PAF!$B475=EL!$A$22,"ES",IF(PAF!$B475=EL!$A$4,"FWT",IF(PAF!$B475=EL!$O$2,"hon",IF(PAF!$B475=EL!$P$2,"Inv",IF(PAF!$B475=EL!$P$2,"Inv",IF(PAF!$B475=EL!$Q$2,"MT",IF(PAF!$B475=EL!R$2,"NT",IF(PAF!$B475=EL!$S$2,"OSR",IF(PAF!$B475=EL!$A$10,"PM",IF(PAF!$B475=EL!$U$2,"PW",IF(PAF!$B475=EL!$A$12,"re",IF(PAF!$B475=EL!$W$2,"OT",IF(PAF!$B475=EL!$X$2,"OTSeven","?")))))))))))))))))))</f>
        <v/>
      </c>
      <c r="X475" s="249" t="str">
        <f>IF(B475="","",B475&amp;IF($C$4=EL!$E$5,"Full Time","Part Time"))</f>
        <v/>
      </c>
      <c r="Y475" s="122" t="str">
        <f>IFERROR(VLOOKUP(X475,EL!$C$2:$D$36,2,"False"),"")</f>
        <v/>
      </c>
    </row>
    <row r="476" spans="1:25" ht="21.75" customHeight="1">
      <c r="A476" s="118" t="str">
        <f t="shared" si="9"/>
        <v/>
      </c>
      <c r="B476" s="206"/>
      <c r="C476" s="199"/>
      <c r="D476" s="147"/>
      <c r="E476" s="199"/>
      <c r="F476" s="199"/>
      <c r="G476" s="120"/>
      <c r="H476" s="140"/>
      <c r="I476" s="141"/>
      <c r="J476" s="121"/>
      <c r="K476" s="141"/>
      <c r="L476" s="141"/>
      <c r="M476" s="119">
        <f>IF(AND(G476="",C476="",H476=""),SUM($M$15:$M475),IF(G476*H476=0,"",G476*H476))</f>
        <v>0</v>
      </c>
      <c r="N476" s="319"/>
      <c r="O476" s="320"/>
      <c r="P476" s="321"/>
      <c r="Q476" s="230"/>
      <c r="R476" s="209" t="str">
        <f>IFERROR(IF(AND($C476="",$D476="",$G476=""),"",VLOOKUP($I476,FOAPs!A$2:B$10000,2,FALSE)&amp;" &gt;"),"F")</f>
        <v/>
      </c>
      <c r="S476" s="292" t="str">
        <f>IFERROR(IF(AND($C476="",$G476=""),"",VLOOKUP($J476,FOAPs!C$2:D$10000,2,FALSE)&amp;" &gt;"),"O")</f>
        <v/>
      </c>
      <c r="T476" s="292"/>
      <c r="U476" s="209" t="str">
        <f>IFERROR(IF(AND($C476="",$G476=""),"",VLOOKUP($K476,FOAPs!E$2:F$10000,2,FALSE)&amp;" &gt;"),"A")</f>
        <v/>
      </c>
      <c r="V476" s="209" t="str">
        <f>IFERROR(IF(AND($C476="",$D476="",$G476=""),"",VLOOKUP($L476,FOAPs!G$2:H$10000,2,FALSE)),"P")</f>
        <v/>
      </c>
      <c r="W476" s="253" t="str">
        <f>IF(PAF!$B476="","",IF(PAF!$B476=EL!$Y$2,"SPE",IF(PAF!$B476=EL!$Z$2,"SPM",IF(PAF!$B476=EL!$AA$2,"SPLH",IF(PAF!$B476=EL!$K$2,"AT",IF(PAF!$B476=EL!$L$2,"WTO",IF(PAF!$B476=EL!$A$22,"ES",IF(PAF!$B476=EL!$A$4,"FWT",IF(PAF!$B476=EL!$O$2,"hon",IF(PAF!$B476=EL!$P$2,"Inv",IF(PAF!$B476=EL!$P$2,"Inv",IF(PAF!$B476=EL!$Q$2,"MT",IF(PAF!$B476=EL!R$2,"NT",IF(PAF!$B476=EL!$S$2,"OSR",IF(PAF!$B476=EL!$A$10,"PM",IF(PAF!$B476=EL!$U$2,"PW",IF(PAF!$B476=EL!$A$12,"re",IF(PAF!$B476=EL!$W$2,"OT",IF(PAF!$B476=EL!$X$2,"OTSeven","?")))))))))))))))))))</f>
        <v/>
      </c>
      <c r="X476" s="249" t="str">
        <f>IF(B476="","",B476&amp;IF($C$4=EL!$E$5,"Full Time","Part Time"))</f>
        <v/>
      </c>
      <c r="Y476" s="122" t="str">
        <f>IFERROR(VLOOKUP(X476,EL!$C$2:$D$36,2,"False"),"")</f>
        <v/>
      </c>
    </row>
    <row r="477" spans="1:25" ht="21.75" customHeight="1">
      <c r="A477" s="118" t="str">
        <f t="shared" si="9"/>
        <v/>
      </c>
      <c r="B477" s="206"/>
      <c r="C477" s="199"/>
      <c r="D477" s="147"/>
      <c r="E477" s="199"/>
      <c r="F477" s="199"/>
      <c r="G477" s="120"/>
      <c r="H477" s="140"/>
      <c r="I477" s="141"/>
      <c r="J477" s="121"/>
      <c r="K477" s="141"/>
      <c r="L477" s="141"/>
      <c r="M477" s="119">
        <f>IF(AND(G477="",C477="",H477=""),SUM($M$15:$M476),IF(G477*H477=0,"",G477*H477))</f>
        <v>0</v>
      </c>
      <c r="N477" s="322"/>
      <c r="O477" s="323"/>
      <c r="P477" s="324"/>
      <c r="Q477" s="230"/>
      <c r="R477" s="209" t="str">
        <f>IFERROR(IF(AND($C477="",$D477="",$G477=""),"",VLOOKUP($I477,FOAPs!A$2:B$10000,2,FALSE)&amp;" &gt;"),"F")</f>
        <v/>
      </c>
      <c r="S477" s="292" t="str">
        <f>IFERROR(IF(AND($C477="",$G477=""),"",VLOOKUP($J477,FOAPs!C$2:D$10000,2,FALSE)&amp;" &gt;"),"O")</f>
        <v/>
      </c>
      <c r="T477" s="292"/>
      <c r="U477" s="209" t="str">
        <f>IFERROR(IF(AND($C477="",$G477=""),"",VLOOKUP($K477,FOAPs!E$2:F$10000,2,FALSE)&amp;" &gt;"),"A")</f>
        <v/>
      </c>
      <c r="V477" s="209" t="str">
        <f>IFERROR(IF(AND($C477="",$D477="",$G477=""),"",VLOOKUP($L477,FOAPs!G$2:H$10000,2,FALSE)),"P")</f>
        <v/>
      </c>
      <c r="W477" s="253" t="str">
        <f>IF(PAF!$B477="","",IF(PAF!$B477=EL!$Y$2,"SPE",IF(PAF!$B477=EL!$Z$2,"SPM",IF(PAF!$B477=EL!$AA$2,"SPLH",IF(PAF!$B477=EL!$K$2,"AT",IF(PAF!$B477=EL!$L$2,"WTO",IF(PAF!$B477=EL!$A$22,"ES",IF(PAF!$B477=EL!$A$4,"FWT",IF(PAF!$B477=EL!$O$2,"hon",IF(PAF!$B477=EL!$P$2,"Inv",IF(PAF!$B477=EL!$P$2,"Inv",IF(PAF!$B477=EL!$Q$2,"MT",IF(PAF!$B477=EL!R$2,"NT",IF(PAF!$B477=EL!$S$2,"OSR",IF(PAF!$B477=EL!$A$10,"PM",IF(PAF!$B477=EL!$U$2,"PW",IF(PAF!$B477=EL!$A$12,"re",IF(PAF!$B477=EL!$W$2,"OT",IF(PAF!$B477=EL!$X$2,"OTSeven","?")))))))))))))))))))</f>
        <v/>
      </c>
      <c r="X477" s="249" t="str">
        <f>IF(B477="","",B477&amp;IF($C$4=EL!$E$5,"Full Time","Part Time"))</f>
        <v/>
      </c>
      <c r="Y477" s="122" t="str">
        <f>IFERROR(VLOOKUP(X477,EL!$C$2:$D$36,2,"False"),"")</f>
        <v/>
      </c>
    </row>
    <row r="478" spans="1:25" ht="21.75" customHeight="1">
      <c r="A478" s="118" t="str">
        <f t="shared" si="9"/>
        <v/>
      </c>
      <c r="B478" s="206"/>
      <c r="C478" s="199"/>
      <c r="D478" s="147"/>
      <c r="E478" s="199"/>
      <c r="F478" s="199"/>
      <c r="G478" s="120"/>
      <c r="H478" s="140"/>
      <c r="I478" s="141"/>
      <c r="J478" s="121"/>
      <c r="K478" s="141"/>
      <c r="L478" s="141"/>
      <c r="M478" s="119">
        <f>IF(AND(G478="",C478="",H478=""),SUM($M$15:$M477),IF(G478*H478=0,"",G478*H478))</f>
        <v>0</v>
      </c>
      <c r="N478" s="319"/>
      <c r="O478" s="320"/>
      <c r="P478" s="321"/>
      <c r="Q478" s="230"/>
      <c r="R478" s="209" t="str">
        <f>IFERROR(IF(AND($C478="",$D478="",$G478=""),"",VLOOKUP($I478,FOAPs!A$2:B$10000,2,FALSE)&amp;" &gt;"),"F")</f>
        <v/>
      </c>
      <c r="S478" s="292" t="str">
        <f>IFERROR(IF(AND($C478="",$G478=""),"",VLOOKUP($J478,FOAPs!C$2:D$10000,2,FALSE)&amp;" &gt;"),"O")</f>
        <v/>
      </c>
      <c r="T478" s="292"/>
      <c r="U478" s="209" t="str">
        <f>IFERROR(IF(AND($C478="",$G478=""),"",VLOOKUP($K478,FOAPs!E$2:F$10000,2,FALSE)&amp;" &gt;"),"A")</f>
        <v/>
      </c>
      <c r="V478" s="209" t="str">
        <f>IFERROR(IF(AND($C478="",$D478="",$G478=""),"",VLOOKUP($L478,FOAPs!G$2:H$10000,2,FALSE)),"P")</f>
        <v/>
      </c>
      <c r="W478" s="253" t="str">
        <f>IF(PAF!$B478="","",IF(PAF!$B478=EL!$Y$2,"SPE",IF(PAF!$B478=EL!$Z$2,"SPM",IF(PAF!$B478=EL!$AA$2,"SPLH",IF(PAF!$B478=EL!$K$2,"AT",IF(PAF!$B478=EL!$L$2,"WTO",IF(PAF!$B478=EL!$A$22,"ES",IF(PAF!$B478=EL!$A$4,"FWT",IF(PAF!$B478=EL!$O$2,"hon",IF(PAF!$B478=EL!$P$2,"Inv",IF(PAF!$B478=EL!$P$2,"Inv",IF(PAF!$B478=EL!$Q$2,"MT",IF(PAF!$B478=EL!R$2,"NT",IF(PAF!$B478=EL!$S$2,"OSR",IF(PAF!$B478=EL!$A$10,"PM",IF(PAF!$B478=EL!$U$2,"PW",IF(PAF!$B478=EL!$A$12,"re",IF(PAF!$B478=EL!$W$2,"OT",IF(PAF!$B478=EL!$X$2,"OTSeven","?")))))))))))))))))))</f>
        <v/>
      </c>
      <c r="X478" s="249" t="str">
        <f>IF(B478="","",B478&amp;IF($C$4=EL!$E$5,"Full Time","Part Time"))</f>
        <v/>
      </c>
      <c r="Y478" s="122" t="str">
        <f>IFERROR(VLOOKUP(X478,EL!$C$2:$D$36,2,"False"),"")</f>
        <v/>
      </c>
    </row>
    <row r="479" spans="1:25" ht="21.75" customHeight="1">
      <c r="A479" s="118" t="str">
        <f t="shared" si="9"/>
        <v/>
      </c>
      <c r="B479" s="206"/>
      <c r="C479" s="199"/>
      <c r="D479" s="147"/>
      <c r="E479" s="199"/>
      <c r="F479" s="199"/>
      <c r="G479" s="120"/>
      <c r="H479" s="140"/>
      <c r="I479" s="141"/>
      <c r="J479" s="121"/>
      <c r="K479" s="141"/>
      <c r="L479" s="141"/>
      <c r="M479" s="119">
        <f>IF(AND(G479="",C479="",H479=""),SUM($M$15:$M478),IF(G479*H479=0,"",G479*H479))</f>
        <v>0</v>
      </c>
      <c r="N479" s="322"/>
      <c r="O479" s="323"/>
      <c r="P479" s="324"/>
      <c r="Q479" s="230"/>
      <c r="R479" s="209" t="str">
        <f>IFERROR(IF(AND($C479="",$D479="",$G479=""),"",VLOOKUP($I479,FOAPs!A$2:B$10000,2,FALSE)&amp;" &gt;"),"F")</f>
        <v/>
      </c>
      <c r="S479" s="292" t="str">
        <f>IFERROR(IF(AND($C479="",$G479=""),"",VLOOKUP($J479,FOAPs!C$2:D$10000,2,FALSE)&amp;" &gt;"),"O")</f>
        <v/>
      </c>
      <c r="T479" s="292"/>
      <c r="U479" s="209" t="str">
        <f>IFERROR(IF(AND($C479="",$G479=""),"",VLOOKUP($K479,FOAPs!E$2:F$10000,2,FALSE)&amp;" &gt;"),"A")</f>
        <v/>
      </c>
      <c r="V479" s="209" t="str">
        <f>IFERROR(IF(AND($C479="",$D479="",$G479=""),"",VLOOKUP($L479,FOAPs!G$2:H$10000,2,FALSE)),"P")</f>
        <v/>
      </c>
      <c r="W479" s="253" t="str">
        <f>IF(PAF!$B479="","",IF(PAF!$B479=EL!$Y$2,"SPE",IF(PAF!$B479=EL!$Z$2,"SPM",IF(PAF!$B479=EL!$AA$2,"SPLH",IF(PAF!$B479=EL!$K$2,"AT",IF(PAF!$B479=EL!$L$2,"WTO",IF(PAF!$B479=EL!$A$22,"ES",IF(PAF!$B479=EL!$A$4,"FWT",IF(PAF!$B479=EL!$O$2,"hon",IF(PAF!$B479=EL!$P$2,"Inv",IF(PAF!$B479=EL!$P$2,"Inv",IF(PAF!$B479=EL!$Q$2,"MT",IF(PAF!$B479=EL!R$2,"NT",IF(PAF!$B479=EL!$S$2,"OSR",IF(PAF!$B479=EL!$A$10,"PM",IF(PAF!$B479=EL!$U$2,"PW",IF(PAF!$B479=EL!$A$12,"re",IF(PAF!$B479=EL!$W$2,"OT",IF(PAF!$B479=EL!$X$2,"OTSeven","?")))))))))))))))))))</f>
        <v/>
      </c>
      <c r="X479" s="249" t="str">
        <f>IF(B479="","",B479&amp;IF($C$4=EL!$E$5,"Full Time","Part Time"))</f>
        <v/>
      </c>
      <c r="Y479" s="122" t="str">
        <f>IFERROR(VLOOKUP(X479,EL!$C$2:$D$36,2,"False"),"")</f>
        <v/>
      </c>
    </row>
    <row r="480" spans="1:25" ht="21.75" customHeight="1">
      <c r="A480" s="118" t="str">
        <f t="shared" si="9"/>
        <v/>
      </c>
      <c r="B480" s="206"/>
      <c r="C480" s="199"/>
      <c r="D480" s="147"/>
      <c r="E480" s="199"/>
      <c r="F480" s="199"/>
      <c r="G480" s="120"/>
      <c r="H480" s="140"/>
      <c r="I480" s="141"/>
      <c r="J480" s="121"/>
      <c r="K480" s="141"/>
      <c r="L480" s="141"/>
      <c r="M480" s="119">
        <f>IF(AND(G480="",C480="",H480=""),SUM($M$15:$M479),IF(G480*H480=0,"",G480*H480))</f>
        <v>0</v>
      </c>
      <c r="N480" s="319"/>
      <c r="O480" s="320"/>
      <c r="P480" s="321"/>
      <c r="Q480" s="230"/>
      <c r="R480" s="209" t="str">
        <f>IFERROR(IF(AND($C480="",$D480="",$G480=""),"",VLOOKUP($I480,FOAPs!A$2:B$10000,2,FALSE)&amp;" &gt;"),"F")</f>
        <v/>
      </c>
      <c r="S480" s="292" t="str">
        <f>IFERROR(IF(AND($C480="",$G480=""),"",VLOOKUP($J480,FOAPs!C$2:D$10000,2,FALSE)&amp;" &gt;"),"O")</f>
        <v/>
      </c>
      <c r="T480" s="292"/>
      <c r="U480" s="209" t="str">
        <f>IFERROR(IF(AND($C480="",$G480=""),"",VLOOKUP($K480,FOAPs!E$2:F$10000,2,FALSE)&amp;" &gt;"),"A")</f>
        <v/>
      </c>
      <c r="V480" s="209" t="str">
        <f>IFERROR(IF(AND($C480="",$D480="",$G480=""),"",VLOOKUP($L480,FOAPs!G$2:H$10000,2,FALSE)),"P")</f>
        <v/>
      </c>
      <c r="W480" s="253" t="str">
        <f>IF(PAF!$B480="","",IF(PAF!$B480=EL!$Y$2,"SPE",IF(PAF!$B480=EL!$Z$2,"SPM",IF(PAF!$B480=EL!$AA$2,"SPLH",IF(PAF!$B480=EL!$K$2,"AT",IF(PAF!$B480=EL!$L$2,"WTO",IF(PAF!$B480=EL!$A$22,"ES",IF(PAF!$B480=EL!$A$4,"FWT",IF(PAF!$B480=EL!$O$2,"hon",IF(PAF!$B480=EL!$P$2,"Inv",IF(PAF!$B480=EL!$P$2,"Inv",IF(PAF!$B480=EL!$Q$2,"MT",IF(PAF!$B480=EL!R$2,"NT",IF(PAF!$B480=EL!$S$2,"OSR",IF(PAF!$B480=EL!$A$10,"PM",IF(PAF!$B480=EL!$U$2,"PW",IF(PAF!$B480=EL!$A$12,"re",IF(PAF!$B480=EL!$W$2,"OT",IF(PAF!$B480=EL!$X$2,"OTSeven","?")))))))))))))))))))</f>
        <v/>
      </c>
      <c r="X480" s="249" t="str">
        <f>IF(B480="","",B480&amp;IF($C$4=EL!$E$5,"Full Time","Part Time"))</f>
        <v/>
      </c>
      <c r="Y480" s="122" t="str">
        <f>IFERROR(VLOOKUP(X480,EL!$C$2:$D$36,2,"False"),"")</f>
        <v/>
      </c>
    </row>
    <row r="481" spans="1:25" ht="21.75" customHeight="1">
      <c r="A481" s="118" t="str">
        <f t="shared" si="9"/>
        <v/>
      </c>
      <c r="B481" s="206"/>
      <c r="C481" s="199"/>
      <c r="D481" s="147"/>
      <c r="E481" s="199"/>
      <c r="F481" s="199"/>
      <c r="G481" s="120"/>
      <c r="H481" s="140"/>
      <c r="I481" s="141"/>
      <c r="J481" s="121"/>
      <c r="K481" s="141"/>
      <c r="L481" s="141"/>
      <c r="M481" s="119">
        <f>IF(AND(G481="",C481="",H481=""),SUM($M$15:$M480),IF(G481*H481=0,"",G481*H481))</f>
        <v>0</v>
      </c>
      <c r="N481" s="322"/>
      <c r="O481" s="323"/>
      <c r="P481" s="324"/>
      <c r="Q481" s="230"/>
      <c r="R481" s="209" t="str">
        <f>IFERROR(IF(AND($C481="",$D481="",$G481=""),"",VLOOKUP($I481,FOAPs!A$2:B$10000,2,FALSE)&amp;" &gt;"),"F")</f>
        <v/>
      </c>
      <c r="S481" s="292" t="str">
        <f>IFERROR(IF(AND($C481="",$G481=""),"",VLOOKUP($J481,FOAPs!C$2:D$10000,2,FALSE)&amp;" &gt;"),"O")</f>
        <v/>
      </c>
      <c r="T481" s="292"/>
      <c r="U481" s="209" t="str">
        <f>IFERROR(IF(AND($C481="",$G481=""),"",VLOOKUP($K481,FOAPs!E$2:F$10000,2,FALSE)&amp;" &gt;"),"A")</f>
        <v/>
      </c>
      <c r="V481" s="209" t="str">
        <f>IFERROR(IF(AND($C481="",$D481="",$G481=""),"",VLOOKUP($L481,FOAPs!G$2:H$10000,2,FALSE)),"P")</f>
        <v/>
      </c>
      <c r="W481" s="253" t="str">
        <f>IF(PAF!$B481="","",IF(PAF!$B481=EL!$Y$2,"SPE",IF(PAF!$B481=EL!$Z$2,"SPM",IF(PAF!$B481=EL!$AA$2,"SPLH",IF(PAF!$B481=EL!$K$2,"AT",IF(PAF!$B481=EL!$L$2,"WTO",IF(PAF!$B481=EL!$A$22,"ES",IF(PAF!$B481=EL!$A$4,"FWT",IF(PAF!$B481=EL!$O$2,"hon",IF(PAF!$B481=EL!$P$2,"Inv",IF(PAF!$B481=EL!$P$2,"Inv",IF(PAF!$B481=EL!$Q$2,"MT",IF(PAF!$B481=EL!R$2,"NT",IF(PAF!$B481=EL!$S$2,"OSR",IF(PAF!$B481=EL!$A$10,"PM",IF(PAF!$B481=EL!$U$2,"PW",IF(PAF!$B481=EL!$A$12,"re",IF(PAF!$B481=EL!$W$2,"OT",IF(PAF!$B481=EL!$X$2,"OTSeven","?")))))))))))))))))))</f>
        <v/>
      </c>
      <c r="X481" s="249" t="str">
        <f>IF(B481="","",B481&amp;IF($C$4=EL!$E$5,"Full Time","Part Time"))</f>
        <v/>
      </c>
      <c r="Y481" s="122" t="str">
        <f>IFERROR(VLOOKUP(X481,EL!$C$2:$D$36,2,"False"),"")</f>
        <v/>
      </c>
    </row>
    <row r="482" spans="1:25" ht="21.75" customHeight="1">
      <c r="A482" s="118" t="str">
        <f t="shared" si="9"/>
        <v/>
      </c>
      <c r="B482" s="206"/>
      <c r="C482" s="199"/>
      <c r="D482" s="147"/>
      <c r="E482" s="199"/>
      <c r="F482" s="199"/>
      <c r="G482" s="120"/>
      <c r="H482" s="140"/>
      <c r="I482" s="141"/>
      <c r="J482" s="121"/>
      <c r="K482" s="141"/>
      <c r="L482" s="141"/>
      <c r="M482" s="119">
        <f>IF(AND(G482="",C482="",H482=""),SUM($M$15:$M481),IF(G482*H482=0,"",G482*H482))</f>
        <v>0</v>
      </c>
      <c r="N482" s="319"/>
      <c r="O482" s="320"/>
      <c r="P482" s="321"/>
      <c r="Q482" s="230"/>
      <c r="R482" s="209" t="str">
        <f>IFERROR(IF(AND($C482="",$D482="",$G482=""),"",VLOOKUP($I482,FOAPs!A$2:B$10000,2,FALSE)&amp;" &gt;"),"F")</f>
        <v/>
      </c>
      <c r="S482" s="292" t="str">
        <f>IFERROR(IF(AND($C482="",$G482=""),"",VLOOKUP($J482,FOAPs!C$2:D$10000,2,FALSE)&amp;" &gt;"),"O")</f>
        <v/>
      </c>
      <c r="T482" s="292"/>
      <c r="U482" s="209" t="str">
        <f>IFERROR(IF(AND($C482="",$G482=""),"",VLOOKUP($K482,FOAPs!E$2:F$10000,2,FALSE)&amp;" &gt;"),"A")</f>
        <v/>
      </c>
      <c r="V482" s="209" t="str">
        <f>IFERROR(IF(AND($C482="",$D482="",$G482=""),"",VLOOKUP($L482,FOAPs!G$2:H$10000,2,FALSE)),"P")</f>
        <v/>
      </c>
      <c r="W482" s="253" t="str">
        <f>IF(PAF!$B482="","",IF(PAF!$B482=EL!$Y$2,"SPE",IF(PAF!$B482=EL!$Z$2,"SPM",IF(PAF!$B482=EL!$AA$2,"SPLH",IF(PAF!$B482=EL!$K$2,"AT",IF(PAF!$B482=EL!$L$2,"WTO",IF(PAF!$B482=EL!$A$22,"ES",IF(PAF!$B482=EL!$A$4,"FWT",IF(PAF!$B482=EL!$O$2,"hon",IF(PAF!$B482=EL!$P$2,"Inv",IF(PAF!$B482=EL!$P$2,"Inv",IF(PAF!$B482=EL!$Q$2,"MT",IF(PAF!$B482=EL!R$2,"NT",IF(PAF!$B482=EL!$S$2,"OSR",IF(PAF!$B482=EL!$A$10,"PM",IF(PAF!$B482=EL!$U$2,"PW",IF(PAF!$B482=EL!$A$12,"re",IF(PAF!$B482=EL!$W$2,"OT",IF(PAF!$B482=EL!$X$2,"OTSeven","?")))))))))))))))))))</f>
        <v/>
      </c>
      <c r="X482" s="249" t="str">
        <f>IF(B482="","",B482&amp;IF($C$4=EL!$E$5,"Full Time","Part Time"))</f>
        <v/>
      </c>
      <c r="Y482" s="122" t="str">
        <f>IFERROR(VLOOKUP(X482,EL!$C$2:$D$36,2,"False"),"")</f>
        <v/>
      </c>
    </row>
    <row r="483" spans="1:25" ht="21.75" customHeight="1">
      <c r="A483" s="118" t="str">
        <f t="shared" si="9"/>
        <v/>
      </c>
      <c r="B483" s="206"/>
      <c r="C483" s="199"/>
      <c r="D483" s="147"/>
      <c r="E483" s="199"/>
      <c r="F483" s="199"/>
      <c r="G483" s="120"/>
      <c r="H483" s="140"/>
      <c r="I483" s="141"/>
      <c r="J483" s="121"/>
      <c r="K483" s="141"/>
      <c r="L483" s="141"/>
      <c r="M483" s="119">
        <f>IF(AND(G483="",C483="",H483=""),SUM($M$15:$M482),IF(G483*H483=0,"",G483*H483))</f>
        <v>0</v>
      </c>
      <c r="N483" s="322"/>
      <c r="O483" s="323"/>
      <c r="P483" s="324"/>
      <c r="Q483" s="230"/>
      <c r="R483" s="209" t="str">
        <f>IFERROR(IF(AND($C483="",$D483="",$G483=""),"",VLOOKUP($I483,FOAPs!A$2:B$10000,2,FALSE)&amp;" &gt;"),"F")</f>
        <v/>
      </c>
      <c r="S483" s="292" t="str">
        <f>IFERROR(IF(AND($C483="",$G483=""),"",VLOOKUP($J483,FOAPs!C$2:D$10000,2,FALSE)&amp;" &gt;"),"O")</f>
        <v/>
      </c>
      <c r="T483" s="292"/>
      <c r="U483" s="209" t="str">
        <f>IFERROR(IF(AND($C483="",$G483=""),"",VLOOKUP($K483,FOAPs!E$2:F$10000,2,FALSE)&amp;" &gt;"),"A")</f>
        <v/>
      </c>
      <c r="V483" s="209" t="str">
        <f>IFERROR(IF(AND($C483="",$D483="",$G483=""),"",VLOOKUP($L483,FOAPs!G$2:H$10000,2,FALSE)),"P")</f>
        <v/>
      </c>
      <c r="W483" s="253" t="str">
        <f>IF(PAF!$B483="","",IF(PAF!$B483=EL!$Y$2,"SPE",IF(PAF!$B483=EL!$Z$2,"SPM",IF(PAF!$B483=EL!$AA$2,"SPLH",IF(PAF!$B483=EL!$K$2,"AT",IF(PAF!$B483=EL!$L$2,"WTO",IF(PAF!$B483=EL!$A$22,"ES",IF(PAF!$B483=EL!$A$4,"FWT",IF(PAF!$B483=EL!$O$2,"hon",IF(PAF!$B483=EL!$P$2,"Inv",IF(PAF!$B483=EL!$P$2,"Inv",IF(PAF!$B483=EL!$Q$2,"MT",IF(PAF!$B483=EL!R$2,"NT",IF(PAF!$B483=EL!$S$2,"OSR",IF(PAF!$B483=EL!$A$10,"PM",IF(PAF!$B483=EL!$U$2,"PW",IF(PAF!$B483=EL!$A$12,"re",IF(PAF!$B483=EL!$W$2,"OT",IF(PAF!$B483=EL!$X$2,"OTSeven","?")))))))))))))))))))</f>
        <v/>
      </c>
      <c r="X483" s="249" t="str">
        <f>IF(B483="","",B483&amp;IF($C$4=EL!$E$5,"Full Time","Part Time"))</f>
        <v/>
      </c>
      <c r="Y483" s="122" t="str">
        <f>IFERROR(VLOOKUP(X483,EL!$C$2:$D$36,2,"False"),"")</f>
        <v/>
      </c>
    </row>
    <row r="484" spans="1:25" ht="21.75" customHeight="1">
      <c r="A484" s="118" t="str">
        <f t="shared" si="9"/>
        <v/>
      </c>
      <c r="B484" s="206"/>
      <c r="C484" s="199"/>
      <c r="D484" s="147"/>
      <c r="E484" s="199"/>
      <c r="F484" s="199"/>
      <c r="G484" s="120"/>
      <c r="H484" s="140"/>
      <c r="I484" s="141"/>
      <c r="J484" s="121"/>
      <c r="K484" s="141"/>
      <c r="L484" s="141"/>
      <c r="M484" s="119">
        <f>IF(AND(G484="",C484="",H484=""),SUM($M$15:$M483),IF(G484*H484=0,"",G484*H484))</f>
        <v>0</v>
      </c>
      <c r="N484" s="319"/>
      <c r="O484" s="320"/>
      <c r="P484" s="321"/>
      <c r="Q484" s="230"/>
      <c r="R484" s="209" t="str">
        <f>IFERROR(IF(AND($C484="",$D484="",$G484=""),"",VLOOKUP($I484,FOAPs!A$2:B$10000,2,FALSE)&amp;" &gt;"),"F")</f>
        <v/>
      </c>
      <c r="S484" s="292" t="str">
        <f>IFERROR(IF(AND($C484="",$G484=""),"",VLOOKUP($J484,FOAPs!C$2:D$10000,2,FALSE)&amp;" &gt;"),"O")</f>
        <v/>
      </c>
      <c r="T484" s="292"/>
      <c r="U484" s="209" t="str">
        <f>IFERROR(IF(AND($C484="",$G484=""),"",VLOOKUP($K484,FOAPs!E$2:F$10000,2,FALSE)&amp;" &gt;"),"A")</f>
        <v/>
      </c>
      <c r="V484" s="209" t="str">
        <f>IFERROR(IF(AND($C484="",$D484="",$G484=""),"",VLOOKUP($L484,FOAPs!G$2:H$10000,2,FALSE)),"P")</f>
        <v/>
      </c>
      <c r="W484" s="253" t="str">
        <f>IF(PAF!$B484="","",IF(PAF!$B484=EL!$Y$2,"SPE",IF(PAF!$B484=EL!$Z$2,"SPM",IF(PAF!$B484=EL!$AA$2,"SPLH",IF(PAF!$B484=EL!$K$2,"AT",IF(PAF!$B484=EL!$L$2,"WTO",IF(PAF!$B484=EL!$A$22,"ES",IF(PAF!$B484=EL!$A$4,"FWT",IF(PAF!$B484=EL!$O$2,"hon",IF(PAF!$B484=EL!$P$2,"Inv",IF(PAF!$B484=EL!$P$2,"Inv",IF(PAF!$B484=EL!$Q$2,"MT",IF(PAF!$B484=EL!R$2,"NT",IF(PAF!$B484=EL!$S$2,"OSR",IF(PAF!$B484=EL!$A$10,"PM",IF(PAF!$B484=EL!$U$2,"PW",IF(PAF!$B484=EL!$A$12,"re",IF(PAF!$B484=EL!$W$2,"OT",IF(PAF!$B484=EL!$X$2,"OTSeven","?")))))))))))))))))))</f>
        <v/>
      </c>
      <c r="X484" s="249" t="str">
        <f>IF(B484="","",B484&amp;IF($C$4=EL!$E$5,"Full Time","Part Time"))</f>
        <v/>
      </c>
      <c r="Y484" s="122" t="str">
        <f>IFERROR(VLOOKUP(X484,EL!$C$2:$D$36,2,"False"),"")</f>
        <v/>
      </c>
    </row>
    <row r="485" spans="1:25" ht="21.75" customHeight="1">
      <c r="A485" s="118" t="str">
        <f t="shared" si="9"/>
        <v/>
      </c>
      <c r="B485" s="206"/>
      <c r="C485" s="199"/>
      <c r="D485" s="147"/>
      <c r="E485" s="199"/>
      <c r="F485" s="199"/>
      <c r="G485" s="120"/>
      <c r="H485" s="140"/>
      <c r="I485" s="141"/>
      <c r="J485" s="121"/>
      <c r="K485" s="141"/>
      <c r="L485" s="141"/>
      <c r="M485" s="119">
        <f>IF(AND(G485="",C485="",H485=""),SUM($M$15:$M484),IF(G485*H485=0,"",G485*H485))</f>
        <v>0</v>
      </c>
      <c r="N485" s="322"/>
      <c r="O485" s="323"/>
      <c r="P485" s="324"/>
      <c r="Q485" s="230"/>
      <c r="R485" s="209" t="str">
        <f>IFERROR(IF(AND($C485="",$D485="",$G485=""),"",VLOOKUP($I485,FOAPs!A$2:B$10000,2,FALSE)&amp;" &gt;"),"F")</f>
        <v/>
      </c>
      <c r="S485" s="292" t="str">
        <f>IFERROR(IF(AND($C485="",$G485=""),"",VLOOKUP($J485,FOAPs!C$2:D$10000,2,FALSE)&amp;" &gt;"),"O")</f>
        <v/>
      </c>
      <c r="T485" s="292"/>
      <c r="U485" s="209" t="str">
        <f>IFERROR(IF(AND($C485="",$G485=""),"",VLOOKUP($K485,FOAPs!E$2:F$10000,2,FALSE)&amp;" &gt;"),"A")</f>
        <v/>
      </c>
      <c r="V485" s="209" t="str">
        <f>IFERROR(IF(AND($C485="",$D485="",$G485=""),"",VLOOKUP($L485,FOAPs!G$2:H$10000,2,FALSE)),"P")</f>
        <v/>
      </c>
      <c r="W485" s="253" t="str">
        <f>IF(PAF!$B485="","",IF(PAF!$B485=EL!$Y$2,"SPE",IF(PAF!$B485=EL!$Z$2,"SPM",IF(PAF!$B485=EL!$AA$2,"SPLH",IF(PAF!$B485=EL!$K$2,"AT",IF(PAF!$B485=EL!$L$2,"WTO",IF(PAF!$B485=EL!$A$22,"ES",IF(PAF!$B485=EL!$A$4,"FWT",IF(PAF!$B485=EL!$O$2,"hon",IF(PAF!$B485=EL!$P$2,"Inv",IF(PAF!$B485=EL!$P$2,"Inv",IF(PAF!$B485=EL!$Q$2,"MT",IF(PAF!$B485=EL!R$2,"NT",IF(PAF!$B485=EL!$S$2,"OSR",IF(PAF!$B485=EL!$A$10,"PM",IF(PAF!$B485=EL!$U$2,"PW",IF(PAF!$B485=EL!$A$12,"re",IF(PAF!$B485=EL!$W$2,"OT",IF(PAF!$B485=EL!$X$2,"OTSeven","?")))))))))))))))))))</f>
        <v/>
      </c>
      <c r="X485" s="249" t="str">
        <f>IF(B485="","",B485&amp;IF($C$4=EL!$E$5,"Full Time","Part Time"))</f>
        <v/>
      </c>
      <c r="Y485" s="122" t="str">
        <f>IFERROR(VLOOKUP(X485,EL!$C$2:$D$36,2,"False"),"")</f>
        <v/>
      </c>
    </row>
    <row r="486" spans="1:25" ht="21.75" customHeight="1">
      <c r="A486" s="118" t="str">
        <f t="shared" si="9"/>
        <v/>
      </c>
      <c r="B486" s="206"/>
      <c r="C486" s="199"/>
      <c r="D486" s="147"/>
      <c r="E486" s="199"/>
      <c r="F486" s="199"/>
      <c r="G486" s="120"/>
      <c r="H486" s="140"/>
      <c r="I486" s="141"/>
      <c r="J486" s="121"/>
      <c r="K486" s="141"/>
      <c r="L486" s="141"/>
      <c r="M486" s="119">
        <f>IF(AND(G486="",C486="",H486=""),SUM($M$15:$M485),IF(G486*H486=0,"",G486*H486))</f>
        <v>0</v>
      </c>
      <c r="N486" s="319"/>
      <c r="O486" s="320"/>
      <c r="P486" s="321"/>
      <c r="Q486" s="230"/>
      <c r="R486" s="209" t="str">
        <f>IFERROR(IF(AND($C486="",$D486="",$G486=""),"",VLOOKUP($I486,FOAPs!A$2:B$10000,2,FALSE)&amp;" &gt;"),"F")</f>
        <v/>
      </c>
      <c r="S486" s="292" t="str">
        <f>IFERROR(IF(AND($C486="",$G486=""),"",VLOOKUP($J486,FOAPs!C$2:D$10000,2,FALSE)&amp;" &gt;"),"O")</f>
        <v/>
      </c>
      <c r="T486" s="292"/>
      <c r="U486" s="209" t="str">
        <f>IFERROR(IF(AND($C486="",$G486=""),"",VLOOKUP($K486,FOAPs!E$2:F$10000,2,FALSE)&amp;" &gt;"),"A")</f>
        <v/>
      </c>
      <c r="V486" s="209" t="str">
        <f>IFERROR(IF(AND($C486="",$D486="",$G486=""),"",VLOOKUP($L486,FOAPs!G$2:H$10000,2,FALSE)),"P")</f>
        <v/>
      </c>
      <c r="W486" s="253" t="str">
        <f>IF(PAF!$B486="","",IF(PAF!$B486=EL!$Y$2,"SPE",IF(PAF!$B486=EL!$Z$2,"SPM",IF(PAF!$B486=EL!$AA$2,"SPLH",IF(PAF!$B486=EL!$K$2,"AT",IF(PAF!$B486=EL!$L$2,"WTO",IF(PAF!$B486=EL!$A$22,"ES",IF(PAF!$B486=EL!$A$4,"FWT",IF(PAF!$B486=EL!$O$2,"hon",IF(PAF!$B486=EL!$P$2,"Inv",IF(PAF!$B486=EL!$P$2,"Inv",IF(PAF!$B486=EL!$Q$2,"MT",IF(PAF!$B486=EL!R$2,"NT",IF(PAF!$B486=EL!$S$2,"OSR",IF(PAF!$B486=EL!$A$10,"PM",IF(PAF!$B486=EL!$U$2,"PW",IF(PAF!$B486=EL!$A$12,"re",IF(PAF!$B486=EL!$W$2,"OT",IF(PAF!$B486=EL!$X$2,"OTSeven","?")))))))))))))))))))</f>
        <v/>
      </c>
      <c r="X486" s="249" t="str">
        <f>IF(B486="","",B486&amp;IF($C$4=EL!$E$5,"Full Time","Part Time"))</f>
        <v/>
      </c>
      <c r="Y486" s="122" t="str">
        <f>IFERROR(VLOOKUP(X486,EL!$C$2:$D$36,2,"False"),"")</f>
        <v/>
      </c>
    </row>
    <row r="487" spans="1:25" ht="21.75" customHeight="1">
      <c r="A487" s="118" t="str">
        <f t="shared" si="9"/>
        <v/>
      </c>
      <c r="B487" s="206"/>
      <c r="C487" s="199"/>
      <c r="D487" s="147"/>
      <c r="E487" s="199"/>
      <c r="F487" s="199"/>
      <c r="G487" s="120"/>
      <c r="H487" s="140"/>
      <c r="I487" s="141"/>
      <c r="J487" s="121"/>
      <c r="K487" s="141"/>
      <c r="L487" s="141"/>
      <c r="M487" s="119">
        <f>IF(AND(G487="",C487="",H487=""),SUM($M$15:$M486),IF(G487*H487=0,"",G487*H487))</f>
        <v>0</v>
      </c>
      <c r="N487" s="322"/>
      <c r="O487" s="323"/>
      <c r="P487" s="324"/>
      <c r="Q487" s="230"/>
      <c r="R487" s="209" t="str">
        <f>IFERROR(IF(AND($C487="",$D487="",$G487=""),"",VLOOKUP($I487,FOAPs!A$2:B$10000,2,FALSE)&amp;" &gt;"),"F")</f>
        <v/>
      </c>
      <c r="S487" s="292" t="str">
        <f>IFERROR(IF(AND($C487="",$G487=""),"",VLOOKUP($J487,FOAPs!C$2:D$10000,2,FALSE)&amp;" &gt;"),"O")</f>
        <v/>
      </c>
      <c r="T487" s="292"/>
      <c r="U487" s="209" t="str">
        <f>IFERROR(IF(AND($C487="",$G487=""),"",VLOOKUP($K487,FOAPs!E$2:F$10000,2,FALSE)&amp;" &gt;"),"A")</f>
        <v/>
      </c>
      <c r="V487" s="209" t="str">
        <f>IFERROR(IF(AND($C487="",$D487="",$G487=""),"",VLOOKUP($L487,FOAPs!G$2:H$10000,2,FALSE)),"P")</f>
        <v/>
      </c>
      <c r="W487" s="253" t="str">
        <f>IF(PAF!$B487="","",IF(PAF!$B487=EL!$Y$2,"SPE",IF(PAF!$B487=EL!$Z$2,"SPM",IF(PAF!$B487=EL!$AA$2,"SPLH",IF(PAF!$B487=EL!$K$2,"AT",IF(PAF!$B487=EL!$L$2,"WTO",IF(PAF!$B487=EL!$A$22,"ES",IF(PAF!$B487=EL!$A$4,"FWT",IF(PAF!$B487=EL!$O$2,"hon",IF(PAF!$B487=EL!$P$2,"Inv",IF(PAF!$B487=EL!$P$2,"Inv",IF(PAF!$B487=EL!$Q$2,"MT",IF(PAF!$B487=EL!R$2,"NT",IF(PAF!$B487=EL!$S$2,"OSR",IF(PAF!$B487=EL!$A$10,"PM",IF(PAF!$B487=EL!$U$2,"PW",IF(PAF!$B487=EL!$A$12,"re",IF(PAF!$B487=EL!$W$2,"OT",IF(PAF!$B487=EL!$X$2,"OTSeven","?")))))))))))))))))))</f>
        <v/>
      </c>
      <c r="X487" s="249" t="str">
        <f>IF(B487="","",B487&amp;IF($C$4=EL!$E$5,"Full Time","Part Time"))</f>
        <v/>
      </c>
      <c r="Y487" s="122" t="str">
        <f>IFERROR(VLOOKUP(X487,EL!$C$2:$D$36,2,"False"),"")</f>
        <v/>
      </c>
    </row>
    <row r="488" spans="1:25" ht="21.75" customHeight="1">
      <c r="A488" s="118" t="str">
        <f t="shared" si="9"/>
        <v/>
      </c>
      <c r="B488" s="206"/>
      <c r="C488" s="199"/>
      <c r="D488" s="147"/>
      <c r="E488" s="199"/>
      <c r="F488" s="199"/>
      <c r="G488" s="120"/>
      <c r="H488" s="140"/>
      <c r="I488" s="141"/>
      <c r="J488" s="121"/>
      <c r="K488" s="141"/>
      <c r="L488" s="141"/>
      <c r="M488" s="119">
        <f>IF(AND(G488="",C488="",H488=""),SUM($M$15:$M487),IF(G488*H488=0,"",G488*H488))</f>
        <v>0</v>
      </c>
      <c r="N488" s="319"/>
      <c r="O488" s="320"/>
      <c r="P488" s="321"/>
      <c r="Q488" s="230"/>
      <c r="R488" s="209" t="str">
        <f>IFERROR(IF(AND($C488="",$D488="",$G488=""),"",VLOOKUP($I488,FOAPs!A$2:B$10000,2,FALSE)&amp;" &gt;"),"F")</f>
        <v/>
      </c>
      <c r="S488" s="292" t="str">
        <f>IFERROR(IF(AND($C488="",$G488=""),"",VLOOKUP($J488,FOAPs!C$2:D$10000,2,FALSE)&amp;" &gt;"),"O")</f>
        <v/>
      </c>
      <c r="T488" s="292"/>
      <c r="U488" s="209" t="str">
        <f>IFERROR(IF(AND($C488="",$G488=""),"",VLOOKUP($K488,FOAPs!E$2:F$10000,2,FALSE)&amp;" &gt;"),"A")</f>
        <v/>
      </c>
      <c r="V488" s="209" t="str">
        <f>IFERROR(IF(AND($C488="",$D488="",$G488=""),"",VLOOKUP($L488,FOAPs!G$2:H$10000,2,FALSE)),"P")</f>
        <v/>
      </c>
      <c r="W488" s="253" t="str">
        <f>IF(PAF!$B488="","",IF(PAF!$B488=EL!$Y$2,"SPE",IF(PAF!$B488=EL!$Z$2,"SPM",IF(PAF!$B488=EL!$AA$2,"SPLH",IF(PAF!$B488=EL!$K$2,"AT",IF(PAF!$B488=EL!$L$2,"WTO",IF(PAF!$B488=EL!$A$22,"ES",IF(PAF!$B488=EL!$A$4,"FWT",IF(PAF!$B488=EL!$O$2,"hon",IF(PAF!$B488=EL!$P$2,"Inv",IF(PAF!$B488=EL!$P$2,"Inv",IF(PAF!$B488=EL!$Q$2,"MT",IF(PAF!$B488=EL!R$2,"NT",IF(PAF!$B488=EL!$S$2,"OSR",IF(PAF!$B488=EL!$A$10,"PM",IF(PAF!$B488=EL!$U$2,"PW",IF(PAF!$B488=EL!$A$12,"re",IF(PAF!$B488=EL!$W$2,"OT",IF(PAF!$B488=EL!$X$2,"OTSeven","?")))))))))))))))))))</f>
        <v/>
      </c>
      <c r="X488" s="249" t="str">
        <f>IF(B488="","",B488&amp;IF($C$4=EL!$E$5,"Full Time","Part Time"))</f>
        <v/>
      </c>
      <c r="Y488" s="122" t="str">
        <f>IFERROR(VLOOKUP(X488,EL!$C$2:$D$36,2,"False"),"")</f>
        <v/>
      </c>
    </row>
    <row r="489" spans="1:25" ht="21.75" customHeight="1">
      <c r="A489" s="118" t="str">
        <f t="shared" si="9"/>
        <v/>
      </c>
      <c r="B489" s="206"/>
      <c r="C489" s="199"/>
      <c r="D489" s="147"/>
      <c r="E489" s="199"/>
      <c r="F489" s="199"/>
      <c r="G489" s="120"/>
      <c r="H489" s="140"/>
      <c r="I489" s="141"/>
      <c r="J489" s="121"/>
      <c r="K489" s="141"/>
      <c r="L489" s="141"/>
      <c r="M489" s="119">
        <f>IF(AND(G489="",C489="",H489=""),SUM($M$15:$M488),IF(G489*H489=0,"",G489*H489))</f>
        <v>0</v>
      </c>
      <c r="N489" s="322"/>
      <c r="O489" s="323"/>
      <c r="P489" s="324"/>
      <c r="Q489" s="230"/>
      <c r="R489" s="209" t="str">
        <f>IFERROR(IF(AND($C489="",$D489="",$G489=""),"",VLOOKUP($I489,FOAPs!A$2:B$10000,2,FALSE)&amp;" &gt;"),"F")</f>
        <v/>
      </c>
      <c r="S489" s="292" t="str">
        <f>IFERROR(IF(AND($C489="",$G489=""),"",VLOOKUP($J489,FOAPs!C$2:D$10000,2,FALSE)&amp;" &gt;"),"O")</f>
        <v/>
      </c>
      <c r="T489" s="292"/>
      <c r="U489" s="209" t="str">
        <f>IFERROR(IF(AND($C489="",$G489=""),"",VLOOKUP($K489,FOAPs!E$2:F$10000,2,FALSE)&amp;" &gt;"),"A")</f>
        <v/>
      </c>
      <c r="V489" s="209" t="str">
        <f>IFERROR(IF(AND($C489="",$D489="",$G489=""),"",VLOOKUP($L489,FOAPs!G$2:H$10000,2,FALSE)),"P")</f>
        <v/>
      </c>
      <c r="W489" s="253" t="str">
        <f>IF(PAF!$B489="","",IF(PAF!$B489=EL!$Y$2,"SPE",IF(PAF!$B489=EL!$Z$2,"SPM",IF(PAF!$B489=EL!$AA$2,"SPLH",IF(PAF!$B489=EL!$K$2,"AT",IF(PAF!$B489=EL!$L$2,"WTO",IF(PAF!$B489=EL!$A$22,"ES",IF(PAF!$B489=EL!$A$4,"FWT",IF(PAF!$B489=EL!$O$2,"hon",IF(PAF!$B489=EL!$P$2,"Inv",IF(PAF!$B489=EL!$P$2,"Inv",IF(PAF!$B489=EL!$Q$2,"MT",IF(PAF!$B489=EL!R$2,"NT",IF(PAF!$B489=EL!$S$2,"OSR",IF(PAF!$B489=EL!$A$10,"PM",IF(PAF!$B489=EL!$U$2,"PW",IF(PAF!$B489=EL!$A$12,"re",IF(PAF!$B489=EL!$W$2,"OT",IF(PAF!$B489=EL!$X$2,"OTSeven","?")))))))))))))))))))</f>
        <v/>
      </c>
      <c r="X489" s="249" t="str">
        <f>IF(B489="","",B489&amp;IF($C$4=EL!$E$5,"Full Time","Part Time"))</f>
        <v/>
      </c>
      <c r="Y489" s="122" t="str">
        <f>IFERROR(VLOOKUP(X489,EL!$C$2:$D$36,2,"False"),"")</f>
        <v/>
      </c>
    </row>
    <row r="490" spans="1:25" ht="21.75" customHeight="1">
      <c r="A490" s="118" t="str">
        <f t="shared" si="9"/>
        <v/>
      </c>
      <c r="B490" s="206"/>
      <c r="C490" s="199"/>
      <c r="D490" s="147"/>
      <c r="E490" s="199"/>
      <c r="F490" s="199"/>
      <c r="G490" s="120"/>
      <c r="H490" s="140"/>
      <c r="I490" s="141"/>
      <c r="J490" s="121"/>
      <c r="K490" s="141"/>
      <c r="L490" s="141"/>
      <c r="M490" s="119">
        <f>IF(AND(G490="",C490="",H490=""),SUM($M$15:$M489),IF(G490*H490=0,"",G490*H490))</f>
        <v>0</v>
      </c>
      <c r="N490" s="319"/>
      <c r="O490" s="320"/>
      <c r="P490" s="321"/>
      <c r="Q490" s="230"/>
      <c r="R490" s="209" t="str">
        <f>IFERROR(IF(AND($C490="",$D490="",$G490=""),"",VLOOKUP($I490,FOAPs!A$2:B$10000,2,FALSE)&amp;" &gt;"),"F")</f>
        <v/>
      </c>
      <c r="S490" s="292" t="str">
        <f>IFERROR(IF(AND($C490="",$G490=""),"",VLOOKUP($J490,FOAPs!C$2:D$10000,2,FALSE)&amp;" &gt;"),"O")</f>
        <v/>
      </c>
      <c r="T490" s="292"/>
      <c r="U490" s="209" t="str">
        <f>IFERROR(IF(AND($C490="",$G490=""),"",VLOOKUP($K490,FOAPs!E$2:F$10000,2,FALSE)&amp;" &gt;"),"A")</f>
        <v/>
      </c>
      <c r="V490" s="209" t="str">
        <f>IFERROR(IF(AND($C490="",$D490="",$G490=""),"",VLOOKUP($L490,FOAPs!G$2:H$10000,2,FALSE)),"P")</f>
        <v/>
      </c>
      <c r="W490" s="253" t="str">
        <f>IF(PAF!$B490="","",IF(PAF!$B490=EL!$Y$2,"SPE",IF(PAF!$B490=EL!$Z$2,"SPM",IF(PAF!$B490=EL!$AA$2,"SPLH",IF(PAF!$B490=EL!$K$2,"AT",IF(PAF!$B490=EL!$L$2,"WTO",IF(PAF!$B490=EL!$A$22,"ES",IF(PAF!$B490=EL!$A$4,"FWT",IF(PAF!$B490=EL!$O$2,"hon",IF(PAF!$B490=EL!$P$2,"Inv",IF(PAF!$B490=EL!$P$2,"Inv",IF(PAF!$B490=EL!$Q$2,"MT",IF(PAF!$B490=EL!R$2,"NT",IF(PAF!$B490=EL!$S$2,"OSR",IF(PAF!$B490=EL!$A$10,"PM",IF(PAF!$B490=EL!$U$2,"PW",IF(PAF!$B490=EL!$A$12,"re",IF(PAF!$B490=EL!$W$2,"OT",IF(PAF!$B490=EL!$X$2,"OTSeven","?")))))))))))))))))))</f>
        <v/>
      </c>
      <c r="X490" s="249" t="str">
        <f>IF(B490="","",B490&amp;IF($C$4=EL!$E$5,"Full Time","Part Time"))</f>
        <v/>
      </c>
      <c r="Y490" s="122" t="str">
        <f>IFERROR(VLOOKUP(X490,EL!$C$2:$D$36,2,"False"),"")</f>
        <v/>
      </c>
    </row>
    <row r="491" spans="1:25" ht="21.75" customHeight="1">
      <c r="A491" s="118" t="str">
        <f t="shared" si="9"/>
        <v/>
      </c>
      <c r="B491" s="206"/>
      <c r="C491" s="199"/>
      <c r="D491" s="147"/>
      <c r="E491" s="199"/>
      <c r="F491" s="199"/>
      <c r="G491" s="120"/>
      <c r="H491" s="140"/>
      <c r="I491" s="141"/>
      <c r="J491" s="121"/>
      <c r="K491" s="141"/>
      <c r="L491" s="141"/>
      <c r="M491" s="119">
        <f>IF(AND(G491="",C491="",H491=""),SUM($M$15:$M490),IF(G491*H491=0,"",G491*H491))</f>
        <v>0</v>
      </c>
      <c r="N491" s="322"/>
      <c r="O491" s="323"/>
      <c r="P491" s="324"/>
      <c r="Q491" s="230"/>
      <c r="R491" s="209" t="str">
        <f>IFERROR(IF(AND($C491="",$D491="",$G491=""),"",VLOOKUP($I491,FOAPs!A$2:B$10000,2,FALSE)&amp;" &gt;"),"F")</f>
        <v/>
      </c>
      <c r="S491" s="292" t="str">
        <f>IFERROR(IF(AND($C491="",$G491=""),"",VLOOKUP($J491,FOAPs!C$2:D$10000,2,FALSE)&amp;" &gt;"),"O")</f>
        <v/>
      </c>
      <c r="T491" s="292"/>
      <c r="U491" s="209" t="str">
        <f>IFERROR(IF(AND($C491="",$G491=""),"",VLOOKUP($K491,FOAPs!E$2:F$10000,2,FALSE)&amp;" &gt;"),"A")</f>
        <v/>
      </c>
      <c r="V491" s="209" t="str">
        <f>IFERROR(IF(AND($C491="",$D491="",$G491=""),"",VLOOKUP($L491,FOAPs!G$2:H$10000,2,FALSE)),"P")</f>
        <v/>
      </c>
      <c r="W491" s="253" t="str">
        <f>IF(PAF!$B491="","",IF(PAF!$B491=EL!$Y$2,"SPE",IF(PAF!$B491=EL!$Z$2,"SPM",IF(PAF!$B491=EL!$AA$2,"SPLH",IF(PAF!$B491=EL!$K$2,"AT",IF(PAF!$B491=EL!$L$2,"WTO",IF(PAF!$B491=EL!$A$22,"ES",IF(PAF!$B491=EL!$A$4,"FWT",IF(PAF!$B491=EL!$O$2,"hon",IF(PAF!$B491=EL!$P$2,"Inv",IF(PAF!$B491=EL!$P$2,"Inv",IF(PAF!$B491=EL!$Q$2,"MT",IF(PAF!$B491=EL!R$2,"NT",IF(PAF!$B491=EL!$S$2,"OSR",IF(PAF!$B491=EL!$A$10,"PM",IF(PAF!$B491=EL!$U$2,"PW",IF(PAF!$B491=EL!$A$12,"re",IF(PAF!$B491=EL!$W$2,"OT",IF(PAF!$B491=EL!$X$2,"OTSeven","?")))))))))))))))))))</f>
        <v/>
      </c>
      <c r="X491" s="249" t="str">
        <f>IF(B491="","",B491&amp;IF($C$4=EL!$E$5,"Full Time","Part Time"))</f>
        <v/>
      </c>
      <c r="Y491" s="122" t="str">
        <f>IFERROR(VLOOKUP(X491,EL!$C$2:$D$36,2,"False"),"")</f>
        <v/>
      </c>
    </row>
    <row r="492" spans="1:25" ht="21.75" customHeight="1">
      <c r="A492" s="118" t="str">
        <f t="shared" si="9"/>
        <v/>
      </c>
      <c r="B492" s="206"/>
      <c r="C492" s="199"/>
      <c r="D492" s="147"/>
      <c r="E492" s="199"/>
      <c r="F492" s="199"/>
      <c r="G492" s="120"/>
      <c r="H492" s="140"/>
      <c r="I492" s="141"/>
      <c r="J492" s="121"/>
      <c r="K492" s="141"/>
      <c r="L492" s="141"/>
      <c r="M492" s="119">
        <f>IF(AND(G492="",C492="",H492=""),SUM($M$15:$M491),IF(G492*H492=0,"",G492*H492))</f>
        <v>0</v>
      </c>
      <c r="N492" s="319"/>
      <c r="O492" s="320"/>
      <c r="P492" s="321"/>
      <c r="Q492" s="230"/>
      <c r="R492" s="209" t="str">
        <f>IFERROR(IF(AND($C492="",$D492="",$G492=""),"",VLOOKUP($I492,FOAPs!A$2:B$10000,2,FALSE)&amp;" &gt;"),"F")</f>
        <v/>
      </c>
      <c r="S492" s="292" t="str">
        <f>IFERROR(IF(AND($C492="",$G492=""),"",VLOOKUP($J492,FOAPs!C$2:D$10000,2,FALSE)&amp;" &gt;"),"O")</f>
        <v/>
      </c>
      <c r="T492" s="292"/>
      <c r="U492" s="209" t="str">
        <f>IFERROR(IF(AND($C492="",$G492=""),"",VLOOKUP($K492,FOAPs!E$2:F$10000,2,FALSE)&amp;" &gt;"),"A")</f>
        <v/>
      </c>
      <c r="V492" s="209" t="str">
        <f>IFERROR(IF(AND($C492="",$D492="",$G492=""),"",VLOOKUP($L492,FOAPs!G$2:H$10000,2,FALSE)),"P")</f>
        <v/>
      </c>
      <c r="W492" s="253" t="str">
        <f>IF(PAF!$B492="","",IF(PAF!$B492=EL!$Y$2,"SPE",IF(PAF!$B492=EL!$Z$2,"SPM",IF(PAF!$B492=EL!$AA$2,"SPLH",IF(PAF!$B492=EL!$K$2,"AT",IF(PAF!$B492=EL!$L$2,"WTO",IF(PAF!$B492=EL!$A$22,"ES",IF(PAF!$B492=EL!$A$4,"FWT",IF(PAF!$B492=EL!$O$2,"hon",IF(PAF!$B492=EL!$P$2,"Inv",IF(PAF!$B492=EL!$P$2,"Inv",IF(PAF!$B492=EL!$Q$2,"MT",IF(PAF!$B492=EL!R$2,"NT",IF(PAF!$B492=EL!$S$2,"OSR",IF(PAF!$B492=EL!$A$10,"PM",IF(PAF!$B492=EL!$U$2,"PW",IF(PAF!$B492=EL!$A$12,"re",IF(PAF!$B492=EL!$W$2,"OT",IF(PAF!$B492=EL!$X$2,"OTSeven","?")))))))))))))))))))</f>
        <v/>
      </c>
      <c r="X492" s="249" t="str">
        <f>IF(B492="","",B492&amp;IF($C$4=EL!$E$5,"Full Time","Part Time"))</f>
        <v/>
      </c>
      <c r="Y492" s="122" t="str">
        <f>IFERROR(VLOOKUP(X492,EL!$C$2:$D$36,2,"False"),"")</f>
        <v/>
      </c>
    </row>
    <row r="493" spans="1:25" ht="21.75" customHeight="1">
      <c r="A493" s="118" t="str">
        <f t="shared" si="9"/>
        <v/>
      </c>
      <c r="B493" s="206"/>
      <c r="C493" s="199"/>
      <c r="D493" s="147"/>
      <c r="E493" s="199"/>
      <c r="F493" s="199"/>
      <c r="G493" s="120"/>
      <c r="H493" s="140"/>
      <c r="I493" s="141"/>
      <c r="J493" s="121"/>
      <c r="K493" s="141"/>
      <c r="L493" s="141"/>
      <c r="M493" s="119">
        <f>IF(AND(G493="",C493="",H493=""),SUM($M$15:$M492),IF(G493*H493=0,"",G493*H493))</f>
        <v>0</v>
      </c>
      <c r="N493" s="322"/>
      <c r="O493" s="323"/>
      <c r="P493" s="324"/>
      <c r="Q493" s="230"/>
      <c r="R493" s="209" t="str">
        <f>IFERROR(IF(AND($C493="",$D493="",$G493=""),"",VLOOKUP($I493,FOAPs!A$2:B$10000,2,FALSE)&amp;" &gt;"),"F")</f>
        <v/>
      </c>
      <c r="S493" s="292" t="str">
        <f>IFERROR(IF(AND($C493="",$G493=""),"",VLOOKUP($J493,FOAPs!C$2:D$10000,2,FALSE)&amp;" &gt;"),"O")</f>
        <v/>
      </c>
      <c r="T493" s="292"/>
      <c r="U493" s="209" t="str">
        <f>IFERROR(IF(AND($C493="",$G493=""),"",VLOOKUP($K493,FOAPs!E$2:F$10000,2,FALSE)&amp;" &gt;"),"A")</f>
        <v/>
      </c>
      <c r="V493" s="209" t="str">
        <f>IFERROR(IF(AND($C493="",$D493="",$G493=""),"",VLOOKUP($L493,FOAPs!G$2:H$10000,2,FALSE)),"P")</f>
        <v/>
      </c>
      <c r="W493" s="253" t="str">
        <f>IF(PAF!$B493="","",IF(PAF!$B493=EL!$Y$2,"SPE",IF(PAF!$B493=EL!$Z$2,"SPM",IF(PAF!$B493=EL!$AA$2,"SPLH",IF(PAF!$B493=EL!$K$2,"AT",IF(PAF!$B493=EL!$L$2,"WTO",IF(PAF!$B493=EL!$A$22,"ES",IF(PAF!$B493=EL!$A$4,"FWT",IF(PAF!$B493=EL!$O$2,"hon",IF(PAF!$B493=EL!$P$2,"Inv",IF(PAF!$B493=EL!$P$2,"Inv",IF(PAF!$B493=EL!$Q$2,"MT",IF(PAF!$B493=EL!R$2,"NT",IF(PAF!$B493=EL!$S$2,"OSR",IF(PAF!$B493=EL!$A$10,"PM",IF(PAF!$B493=EL!$U$2,"PW",IF(PAF!$B493=EL!$A$12,"re",IF(PAF!$B493=EL!$W$2,"OT",IF(PAF!$B493=EL!$X$2,"OTSeven","?")))))))))))))))))))</f>
        <v/>
      </c>
      <c r="X493" s="249" t="str">
        <f>IF(B493="","",B493&amp;IF($C$4=EL!$E$5,"Full Time","Part Time"))</f>
        <v/>
      </c>
      <c r="Y493" s="122" t="str">
        <f>IFERROR(VLOOKUP(X493,EL!$C$2:$D$36,2,"False"),"")</f>
        <v/>
      </c>
    </row>
    <row r="494" spans="1:25" ht="21.75" customHeight="1">
      <c r="A494" s="118" t="str">
        <f t="shared" si="9"/>
        <v/>
      </c>
      <c r="B494" s="206"/>
      <c r="C494" s="199"/>
      <c r="D494" s="147"/>
      <c r="E494" s="199"/>
      <c r="F494" s="199"/>
      <c r="G494" s="120"/>
      <c r="H494" s="140"/>
      <c r="I494" s="141"/>
      <c r="J494" s="121"/>
      <c r="K494" s="141"/>
      <c r="L494" s="141"/>
      <c r="M494" s="119">
        <f>IF(AND(G494="",C494="",H494=""),SUM($M$15:$M493),IF(G494*H494=0,"",G494*H494))</f>
        <v>0</v>
      </c>
      <c r="N494" s="319"/>
      <c r="O494" s="320"/>
      <c r="P494" s="321"/>
      <c r="Q494" s="230"/>
      <c r="R494" s="209" t="str">
        <f>IFERROR(IF(AND($C494="",$D494="",$G494=""),"",VLOOKUP($I494,FOAPs!A$2:B$10000,2,FALSE)&amp;" &gt;"),"F")</f>
        <v/>
      </c>
      <c r="S494" s="292" t="str">
        <f>IFERROR(IF(AND($C494="",$G494=""),"",VLOOKUP($J494,FOAPs!C$2:D$10000,2,FALSE)&amp;" &gt;"),"O")</f>
        <v/>
      </c>
      <c r="T494" s="292"/>
      <c r="U494" s="209" t="str">
        <f>IFERROR(IF(AND($C494="",$G494=""),"",VLOOKUP($K494,FOAPs!E$2:F$10000,2,FALSE)&amp;" &gt;"),"A")</f>
        <v/>
      </c>
      <c r="V494" s="209" t="str">
        <f>IFERROR(IF(AND($C494="",$D494="",$G494=""),"",VLOOKUP($L494,FOAPs!G$2:H$10000,2,FALSE)),"P")</f>
        <v/>
      </c>
      <c r="W494" s="253" t="str">
        <f>IF(PAF!$B494="","",IF(PAF!$B494=EL!$Y$2,"SPE",IF(PAF!$B494=EL!$Z$2,"SPM",IF(PAF!$B494=EL!$AA$2,"SPLH",IF(PAF!$B494=EL!$K$2,"AT",IF(PAF!$B494=EL!$L$2,"WTO",IF(PAF!$B494=EL!$A$22,"ES",IF(PAF!$B494=EL!$A$4,"FWT",IF(PAF!$B494=EL!$O$2,"hon",IF(PAF!$B494=EL!$P$2,"Inv",IF(PAF!$B494=EL!$P$2,"Inv",IF(PAF!$B494=EL!$Q$2,"MT",IF(PAF!$B494=EL!R$2,"NT",IF(PAF!$B494=EL!$S$2,"OSR",IF(PAF!$B494=EL!$A$10,"PM",IF(PAF!$B494=EL!$U$2,"PW",IF(PAF!$B494=EL!$A$12,"re",IF(PAF!$B494=EL!$W$2,"OT",IF(PAF!$B494=EL!$X$2,"OTSeven","?")))))))))))))))))))</f>
        <v/>
      </c>
      <c r="X494" s="249" t="str">
        <f>IF(B494="","",B494&amp;IF($C$4=EL!$E$5,"Full Time","Part Time"))</f>
        <v/>
      </c>
      <c r="Y494" s="122" t="str">
        <f>IFERROR(VLOOKUP(X494,EL!$C$2:$D$36,2,"False"),"")</f>
        <v/>
      </c>
    </row>
    <row r="495" spans="1:25" ht="21.75" customHeight="1">
      <c r="A495" s="118" t="str">
        <f t="shared" si="9"/>
        <v/>
      </c>
      <c r="B495" s="206"/>
      <c r="C495" s="199"/>
      <c r="D495" s="147"/>
      <c r="E495" s="199"/>
      <c r="F495" s="199"/>
      <c r="G495" s="120"/>
      <c r="H495" s="140"/>
      <c r="I495" s="141"/>
      <c r="J495" s="121"/>
      <c r="K495" s="141"/>
      <c r="L495" s="141"/>
      <c r="M495" s="119">
        <f>IF(AND(G495="",C495="",H495=""),SUM($M$15:$M494),IF(G495*H495=0,"",G495*H495))</f>
        <v>0</v>
      </c>
      <c r="N495" s="322"/>
      <c r="O495" s="323"/>
      <c r="P495" s="324"/>
      <c r="Q495" s="230"/>
      <c r="R495" s="209" t="str">
        <f>IFERROR(IF(AND($C495="",$D495="",$G495=""),"",VLOOKUP($I495,FOAPs!A$2:B$10000,2,FALSE)&amp;" &gt;"),"F")</f>
        <v/>
      </c>
      <c r="S495" s="292" t="str">
        <f>IFERROR(IF(AND($C495="",$G495=""),"",VLOOKUP($J495,FOAPs!C$2:D$10000,2,FALSE)&amp;" &gt;"),"O")</f>
        <v/>
      </c>
      <c r="T495" s="292"/>
      <c r="U495" s="209" t="str">
        <f>IFERROR(IF(AND($C495="",$G495=""),"",VLOOKUP($K495,FOAPs!E$2:F$10000,2,FALSE)&amp;" &gt;"),"A")</f>
        <v/>
      </c>
      <c r="V495" s="209" t="str">
        <f>IFERROR(IF(AND($C495="",$D495="",$G495=""),"",VLOOKUP($L495,FOAPs!G$2:H$10000,2,FALSE)),"P")</f>
        <v/>
      </c>
      <c r="W495" s="253" t="str">
        <f>IF(PAF!$B495="","",IF(PAF!$B495=EL!$Y$2,"SPE",IF(PAF!$B495=EL!$Z$2,"SPM",IF(PAF!$B495=EL!$AA$2,"SPLH",IF(PAF!$B495=EL!$K$2,"AT",IF(PAF!$B495=EL!$L$2,"WTO",IF(PAF!$B495=EL!$A$22,"ES",IF(PAF!$B495=EL!$A$4,"FWT",IF(PAF!$B495=EL!$O$2,"hon",IF(PAF!$B495=EL!$P$2,"Inv",IF(PAF!$B495=EL!$P$2,"Inv",IF(PAF!$B495=EL!$Q$2,"MT",IF(PAF!$B495=EL!R$2,"NT",IF(PAF!$B495=EL!$S$2,"OSR",IF(PAF!$B495=EL!$A$10,"PM",IF(PAF!$B495=EL!$U$2,"PW",IF(PAF!$B495=EL!$A$12,"re",IF(PAF!$B495=EL!$W$2,"OT",IF(PAF!$B495=EL!$X$2,"OTSeven","?")))))))))))))))))))</f>
        <v/>
      </c>
      <c r="X495" s="249" t="str">
        <f>IF(B495="","",B495&amp;IF($C$4=EL!$E$5,"Full Time","Part Time"))</f>
        <v/>
      </c>
      <c r="Y495" s="122" t="str">
        <f>IFERROR(VLOOKUP(X495,EL!$C$2:$D$36,2,"False"),"")</f>
        <v/>
      </c>
    </row>
    <row r="496" spans="1:25" ht="21.75" customHeight="1">
      <c r="A496" s="118" t="str">
        <f t="shared" si="9"/>
        <v/>
      </c>
      <c r="B496" s="206"/>
      <c r="C496" s="199"/>
      <c r="D496" s="147"/>
      <c r="E496" s="199"/>
      <c r="F496" s="199"/>
      <c r="G496" s="120"/>
      <c r="H496" s="140"/>
      <c r="I496" s="141"/>
      <c r="J496" s="121"/>
      <c r="K496" s="141"/>
      <c r="L496" s="141"/>
      <c r="M496" s="119">
        <f>IF(AND(G496="",C496="",H496=""),SUM($M$15:$M495),IF(G496*H496=0,"",G496*H496))</f>
        <v>0</v>
      </c>
      <c r="N496" s="319"/>
      <c r="O496" s="320"/>
      <c r="P496" s="321"/>
      <c r="Q496" s="230"/>
      <c r="R496" s="209" t="str">
        <f>IFERROR(IF(AND($C496="",$D496="",$G496=""),"",VLOOKUP($I496,FOAPs!A$2:B$10000,2,FALSE)&amp;" &gt;"),"F")</f>
        <v/>
      </c>
      <c r="S496" s="292" t="str">
        <f>IFERROR(IF(AND($C496="",$G496=""),"",VLOOKUP($J496,FOAPs!C$2:D$10000,2,FALSE)&amp;" &gt;"),"O")</f>
        <v/>
      </c>
      <c r="T496" s="292"/>
      <c r="U496" s="209" t="str">
        <f>IFERROR(IF(AND($C496="",$G496=""),"",VLOOKUP($K496,FOAPs!E$2:F$10000,2,FALSE)&amp;" &gt;"),"A")</f>
        <v/>
      </c>
      <c r="V496" s="209" t="str">
        <f>IFERROR(IF(AND($C496="",$D496="",$G496=""),"",VLOOKUP($L496,FOAPs!G$2:H$10000,2,FALSE)),"P")</f>
        <v/>
      </c>
      <c r="W496" s="253" t="str">
        <f>IF(PAF!$B496="","",IF(PAF!$B496=EL!$Y$2,"SPE",IF(PAF!$B496=EL!$Z$2,"SPM",IF(PAF!$B496=EL!$AA$2,"SPLH",IF(PAF!$B496=EL!$K$2,"AT",IF(PAF!$B496=EL!$L$2,"WTO",IF(PAF!$B496=EL!$A$22,"ES",IF(PAF!$B496=EL!$A$4,"FWT",IF(PAF!$B496=EL!$O$2,"hon",IF(PAF!$B496=EL!$P$2,"Inv",IF(PAF!$B496=EL!$P$2,"Inv",IF(PAF!$B496=EL!$Q$2,"MT",IF(PAF!$B496=EL!R$2,"NT",IF(PAF!$B496=EL!$S$2,"OSR",IF(PAF!$B496=EL!$A$10,"PM",IF(PAF!$B496=EL!$U$2,"PW",IF(PAF!$B496=EL!$A$12,"re",IF(PAF!$B496=EL!$W$2,"OT",IF(PAF!$B496=EL!$X$2,"OTSeven","?")))))))))))))))))))</f>
        <v/>
      </c>
      <c r="X496" s="249" t="str">
        <f>IF(B496="","",B496&amp;IF($C$4=EL!$E$5,"Full Time","Part Time"))</f>
        <v/>
      </c>
      <c r="Y496" s="122" t="str">
        <f>IFERROR(VLOOKUP(X496,EL!$C$2:$D$36,2,"False"),"")</f>
        <v/>
      </c>
    </row>
    <row r="497" spans="1:25" ht="21.75" customHeight="1">
      <c r="A497" s="118" t="str">
        <f t="shared" si="9"/>
        <v/>
      </c>
      <c r="B497" s="206"/>
      <c r="C497" s="199"/>
      <c r="D497" s="147"/>
      <c r="E497" s="199"/>
      <c r="F497" s="199"/>
      <c r="G497" s="120"/>
      <c r="H497" s="140"/>
      <c r="I497" s="141"/>
      <c r="J497" s="121"/>
      <c r="K497" s="141"/>
      <c r="L497" s="141"/>
      <c r="M497" s="119">
        <f>IF(AND(G497="",C497="",H497=""),SUM($M$15:$M496),IF(G497*H497=0,"",G497*H497))</f>
        <v>0</v>
      </c>
      <c r="N497" s="322"/>
      <c r="O497" s="323"/>
      <c r="P497" s="324"/>
      <c r="Q497" s="230"/>
      <c r="R497" s="209" t="str">
        <f>IFERROR(IF(AND($C497="",$D497="",$G497=""),"",VLOOKUP($I497,FOAPs!A$2:B$10000,2,FALSE)&amp;" &gt;"),"F")</f>
        <v/>
      </c>
      <c r="S497" s="292" t="str">
        <f>IFERROR(IF(AND($C497="",$G497=""),"",VLOOKUP($J497,FOAPs!C$2:D$10000,2,FALSE)&amp;" &gt;"),"O")</f>
        <v/>
      </c>
      <c r="T497" s="292"/>
      <c r="U497" s="209" t="str">
        <f>IFERROR(IF(AND($C497="",$G497=""),"",VLOOKUP($K497,FOAPs!E$2:F$10000,2,FALSE)&amp;" &gt;"),"A")</f>
        <v/>
      </c>
      <c r="V497" s="209" t="str">
        <f>IFERROR(IF(AND($C497="",$D497="",$G497=""),"",VLOOKUP($L497,FOAPs!G$2:H$10000,2,FALSE)),"P")</f>
        <v/>
      </c>
      <c r="W497" s="253" t="str">
        <f>IF(PAF!$B497="","",IF(PAF!$B497=EL!$Y$2,"SPE",IF(PAF!$B497=EL!$Z$2,"SPM",IF(PAF!$B497=EL!$AA$2,"SPLH",IF(PAF!$B497=EL!$K$2,"AT",IF(PAF!$B497=EL!$L$2,"WTO",IF(PAF!$B497=EL!$A$22,"ES",IF(PAF!$B497=EL!$A$4,"FWT",IF(PAF!$B497=EL!$O$2,"hon",IF(PAF!$B497=EL!$P$2,"Inv",IF(PAF!$B497=EL!$P$2,"Inv",IF(PAF!$B497=EL!$Q$2,"MT",IF(PAF!$B497=EL!R$2,"NT",IF(PAF!$B497=EL!$S$2,"OSR",IF(PAF!$B497=EL!$A$10,"PM",IF(PAF!$B497=EL!$U$2,"PW",IF(PAF!$B497=EL!$A$12,"re",IF(PAF!$B497=EL!$W$2,"OT",IF(PAF!$B497=EL!$X$2,"OTSeven","?")))))))))))))))))))</f>
        <v/>
      </c>
      <c r="X497" s="249" t="str">
        <f>IF(B497="","",B497&amp;IF($C$4=EL!$E$5,"Full Time","Part Time"))</f>
        <v/>
      </c>
      <c r="Y497" s="122" t="str">
        <f>IFERROR(VLOOKUP(X497,EL!$C$2:$D$36,2,"False"),"")</f>
        <v/>
      </c>
    </row>
    <row r="498" spans="1:25" ht="21.75" customHeight="1">
      <c r="A498" s="118" t="str">
        <f t="shared" si="9"/>
        <v/>
      </c>
      <c r="B498" s="206"/>
      <c r="C498" s="199"/>
      <c r="D498" s="147"/>
      <c r="E498" s="199"/>
      <c r="F498" s="199"/>
      <c r="G498" s="120"/>
      <c r="H498" s="140"/>
      <c r="I498" s="141"/>
      <c r="J498" s="121"/>
      <c r="K498" s="141"/>
      <c r="L498" s="141"/>
      <c r="M498" s="119">
        <f>IF(AND(G498="",C498="",H498=""),SUM($M$15:$M497),IF(G498*H498=0,"",G498*H498))</f>
        <v>0</v>
      </c>
      <c r="N498" s="319"/>
      <c r="O498" s="320"/>
      <c r="P498" s="321"/>
      <c r="Q498" s="230"/>
      <c r="R498" s="209" t="str">
        <f>IFERROR(IF(AND($C498="",$D498="",$G498=""),"",VLOOKUP($I498,FOAPs!A$2:B$10000,2,FALSE)&amp;" &gt;"),"F")</f>
        <v/>
      </c>
      <c r="S498" s="292" t="str">
        <f>IFERROR(IF(AND($C498="",$G498=""),"",VLOOKUP($J498,FOAPs!C$2:D$10000,2,FALSE)&amp;" &gt;"),"O")</f>
        <v/>
      </c>
      <c r="T498" s="292"/>
      <c r="U498" s="209" t="str">
        <f>IFERROR(IF(AND($C498="",$G498=""),"",VLOOKUP($K498,FOAPs!E$2:F$10000,2,FALSE)&amp;" &gt;"),"A")</f>
        <v/>
      </c>
      <c r="V498" s="209" t="str">
        <f>IFERROR(IF(AND($C498="",$D498="",$G498=""),"",VLOOKUP($L498,FOAPs!G$2:H$10000,2,FALSE)),"P")</f>
        <v/>
      </c>
      <c r="W498" s="253" t="str">
        <f>IF(PAF!$B498="","",IF(PAF!$B498=EL!$Y$2,"SPE",IF(PAF!$B498=EL!$Z$2,"SPM",IF(PAF!$B498=EL!$AA$2,"SPLH",IF(PAF!$B498=EL!$K$2,"AT",IF(PAF!$B498=EL!$L$2,"WTO",IF(PAF!$B498=EL!$A$22,"ES",IF(PAF!$B498=EL!$A$4,"FWT",IF(PAF!$B498=EL!$O$2,"hon",IF(PAF!$B498=EL!$P$2,"Inv",IF(PAF!$B498=EL!$P$2,"Inv",IF(PAF!$B498=EL!$Q$2,"MT",IF(PAF!$B498=EL!R$2,"NT",IF(PAF!$B498=EL!$S$2,"OSR",IF(PAF!$B498=EL!$A$10,"PM",IF(PAF!$B498=EL!$U$2,"PW",IF(PAF!$B498=EL!$A$12,"re",IF(PAF!$B498=EL!$W$2,"OT",IF(PAF!$B498=EL!$X$2,"OTSeven","?")))))))))))))))))))</f>
        <v/>
      </c>
      <c r="X498" s="249" t="str">
        <f>IF(B498="","",B498&amp;IF($C$4=EL!$E$5,"Full Time","Part Time"))</f>
        <v/>
      </c>
      <c r="Y498" s="122" t="str">
        <f>IFERROR(VLOOKUP(X498,EL!$C$2:$D$36,2,"False"),"")</f>
        <v/>
      </c>
    </row>
    <row r="499" spans="1:25" ht="21.75" customHeight="1">
      <c r="A499" s="118" t="str">
        <f t="shared" si="9"/>
        <v/>
      </c>
      <c r="B499" s="206"/>
      <c r="C499" s="199"/>
      <c r="D499" s="147"/>
      <c r="E499" s="199"/>
      <c r="F499" s="199"/>
      <c r="G499" s="120"/>
      <c r="H499" s="140"/>
      <c r="I499" s="141"/>
      <c r="J499" s="121"/>
      <c r="K499" s="141"/>
      <c r="L499" s="141"/>
      <c r="M499" s="119">
        <f>IF(AND(G499="",C499="",H499=""),SUM($M$15:$M498),IF(G499*H499=0,"",G499*H499))</f>
        <v>0</v>
      </c>
      <c r="N499" s="322"/>
      <c r="O499" s="323"/>
      <c r="P499" s="324"/>
      <c r="Q499" s="230"/>
      <c r="R499" s="209" t="str">
        <f>IFERROR(IF(AND($C499="",$D499="",$G499=""),"",VLOOKUP($I499,FOAPs!A$2:B$10000,2,FALSE)&amp;" &gt;"),"F")</f>
        <v/>
      </c>
      <c r="S499" s="292" t="str">
        <f>IFERROR(IF(AND($C499="",$G499=""),"",VLOOKUP($J499,FOAPs!C$2:D$10000,2,FALSE)&amp;" &gt;"),"O")</f>
        <v/>
      </c>
      <c r="T499" s="292"/>
      <c r="U499" s="209" t="str">
        <f>IFERROR(IF(AND($C499="",$G499=""),"",VLOOKUP($K499,FOAPs!E$2:F$10000,2,FALSE)&amp;" &gt;"),"A")</f>
        <v/>
      </c>
      <c r="V499" s="209" t="str">
        <f>IFERROR(IF(AND($C499="",$D499="",$G499=""),"",VLOOKUP($L499,FOAPs!G$2:H$10000,2,FALSE)),"P")</f>
        <v/>
      </c>
      <c r="W499" s="253" t="str">
        <f>IF(PAF!$B499="","",IF(PAF!$B499=EL!$Y$2,"SPE",IF(PAF!$B499=EL!$Z$2,"SPM",IF(PAF!$B499=EL!$AA$2,"SPLH",IF(PAF!$B499=EL!$K$2,"AT",IF(PAF!$B499=EL!$L$2,"WTO",IF(PAF!$B499=EL!$A$22,"ES",IF(PAF!$B499=EL!$A$4,"FWT",IF(PAF!$B499=EL!$O$2,"hon",IF(PAF!$B499=EL!$P$2,"Inv",IF(PAF!$B499=EL!$P$2,"Inv",IF(PAF!$B499=EL!$Q$2,"MT",IF(PAF!$B499=EL!R$2,"NT",IF(PAF!$B499=EL!$S$2,"OSR",IF(PAF!$B499=EL!$A$10,"PM",IF(PAF!$B499=EL!$U$2,"PW",IF(PAF!$B499=EL!$A$12,"re",IF(PAF!$B499=EL!$W$2,"OT",IF(PAF!$B499=EL!$X$2,"OTSeven","?")))))))))))))))))))</f>
        <v/>
      </c>
      <c r="X499" s="249" t="str">
        <f>IF(B499="","",B499&amp;IF($C$4=EL!$E$5,"Full Time","Part Time"))</f>
        <v/>
      </c>
      <c r="Y499" s="122" t="str">
        <f>IFERROR(VLOOKUP(X499,EL!$C$2:$D$36,2,"False"),"")</f>
        <v/>
      </c>
    </row>
    <row r="500" spans="1:25" ht="21.75" customHeight="1">
      <c r="A500" s="118" t="str">
        <f t="shared" si="9"/>
        <v/>
      </c>
      <c r="B500" s="206"/>
      <c r="C500" s="199"/>
      <c r="D500" s="147"/>
      <c r="E500" s="199"/>
      <c r="F500" s="199"/>
      <c r="G500" s="120"/>
      <c r="H500" s="140"/>
      <c r="I500" s="141"/>
      <c r="J500" s="121"/>
      <c r="K500" s="141"/>
      <c r="L500" s="141"/>
      <c r="M500" s="119">
        <f>IF(AND(G500="",C500="",H500=""),SUM($M$15:$M499),IF(G500*H500=0,"",G500*H500))</f>
        <v>0</v>
      </c>
      <c r="N500" s="319"/>
      <c r="O500" s="320"/>
      <c r="P500" s="321"/>
      <c r="Q500" s="230"/>
      <c r="R500" s="209" t="str">
        <f>IFERROR(IF(AND($C500="",$D500="",$G500=""),"",VLOOKUP($I500,FOAPs!A$2:B$10000,2,FALSE)&amp;" &gt;"),"F")</f>
        <v/>
      </c>
      <c r="S500" s="292" t="str">
        <f>IFERROR(IF(AND($C500="",$G500=""),"",VLOOKUP($J500,FOAPs!C$2:D$10000,2,FALSE)&amp;" &gt;"),"O")</f>
        <v/>
      </c>
      <c r="T500" s="292"/>
      <c r="U500" s="209" t="str">
        <f>IFERROR(IF(AND($C500="",$G500=""),"",VLOOKUP($K500,FOAPs!E$2:F$10000,2,FALSE)&amp;" &gt;"),"A")</f>
        <v/>
      </c>
      <c r="V500" s="209" t="str">
        <f>IFERROR(IF(AND($C500="",$D500="",$G500=""),"",VLOOKUP($L500,FOAPs!G$2:H$10000,2,FALSE)),"P")</f>
        <v/>
      </c>
      <c r="W500" s="253" t="str">
        <f>IF(PAF!$B500="","",IF(PAF!$B500=EL!$Y$2,"SPE",IF(PAF!$B500=EL!$Z$2,"SPM",IF(PAF!$B500=EL!$AA$2,"SPLH",IF(PAF!$B500=EL!$K$2,"AT",IF(PAF!$B500=EL!$L$2,"WTO",IF(PAF!$B500=EL!$A$22,"ES",IF(PAF!$B500=EL!$A$4,"FWT",IF(PAF!$B500=EL!$O$2,"hon",IF(PAF!$B500=EL!$P$2,"Inv",IF(PAF!$B500=EL!$P$2,"Inv",IF(PAF!$B500=EL!$Q$2,"MT",IF(PAF!$B500=EL!R$2,"NT",IF(PAF!$B500=EL!$S$2,"OSR",IF(PAF!$B500=EL!$A$10,"PM",IF(PAF!$B500=EL!$U$2,"PW",IF(PAF!$B500=EL!$A$12,"re",IF(PAF!$B500=EL!$W$2,"OT",IF(PAF!$B500=EL!$X$2,"OTSeven","?")))))))))))))))))))</f>
        <v/>
      </c>
      <c r="X500" s="249" t="str">
        <f>IF(B500="","",B500&amp;IF($C$4=EL!$E$5,"Full Time","Part Time"))</f>
        <v/>
      </c>
      <c r="Y500" s="122" t="str">
        <f>IFERROR(VLOOKUP(X500,EL!$C$2:$D$36,2,"False"),"")</f>
        <v/>
      </c>
    </row>
    <row r="501" spans="1:25" ht="21.75" customHeight="1">
      <c r="A501" s="118" t="str">
        <f t="shared" si="9"/>
        <v/>
      </c>
      <c r="B501" s="206"/>
      <c r="C501" s="199"/>
      <c r="D501" s="147"/>
      <c r="E501" s="199"/>
      <c r="F501" s="199"/>
      <c r="G501" s="120"/>
      <c r="H501" s="140"/>
      <c r="I501" s="141"/>
      <c r="J501" s="121"/>
      <c r="K501" s="141"/>
      <c r="L501" s="141"/>
      <c r="M501" s="119">
        <f>IF(AND(G501="",C501="",H501=""),SUM($M$15:$M500),IF(G501*H501=0,"",G501*H501))</f>
        <v>0</v>
      </c>
      <c r="N501" s="322"/>
      <c r="O501" s="323"/>
      <c r="P501" s="324"/>
      <c r="Q501" s="230"/>
      <c r="R501" s="209" t="str">
        <f>IFERROR(IF(AND($C501="",$D501="",$G501=""),"",VLOOKUP($I501,FOAPs!A$2:B$10000,2,FALSE)&amp;" &gt;"),"F")</f>
        <v/>
      </c>
      <c r="S501" s="292" t="str">
        <f>IFERROR(IF(AND($C501="",$G501=""),"",VLOOKUP($J501,FOAPs!C$2:D$10000,2,FALSE)&amp;" &gt;"),"O")</f>
        <v/>
      </c>
      <c r="T501" s="292"/>
      <c r="U501" s="209" t="str">
        <f>IFERROR(IF(AND($C501="",$G501=""),"",VLOOKUP($K501,FOAPs!E$2:F$10000,2,FALSE)&amp;" &gt;"),"A")</f>
        <v/>
      </c>
      <c r="V501" s="209" t="str">
        <f>IFERROR(IF(AND($C501="",$D501="",$G501=""),"",VLOOKUP($L501,FOAPs!G$2:H$10000,2,FALSE)),"P")</f>
        <v/>
      </c>
      <c r="W501" s="253" t="str">
        <f>IF(PAF!$B501="","",IF(PAF!$B501=EL!$Y$2,"SPE",IF(PAF!$B501=EL!$Z$2,"SPM",IF(PAF!$B501=EL!$AA$2,"SPLH",IF(PAF!$B501=EL!$K$2,"AT",IF(PAF!$B501=EL!$L$2,"WTO",IF(PAF!$B501=EL!$A$22,"ES",IF(PAF!$B501=EL!$A$4,"FWT",IF(PAF!$B501=EL!$O$2,"hon",IF(PAF!$B501=EL!$P$2,"Inv",IF(PAF!$B501=EL!$P$2,"Inv",IF(PAF!$B501=EL!$Q$2,"MT",IF(PAF!$B501=EL!R$2,"NT",IF(PAF!$B501=EL!$S$2,"OSR",IF(PAF!$B501=EL!$A$10,"PM",IF(PAF!$B501=EL!$U$2,"PW",IF(PAF!$B501=EL!$A$12,"re",IF(PAF!$B501=EL!$W$2,"OT",IF(PAF!$B501=EL!$X$2,"OTSeven","?")))))))))))))))))))</f>
        <v/>
      </c>
      <c r="X501" s="249" t="str">
        <f>IF(B501="","",B501&amp;IF($C$4=EL!$E$5,"Full Time","Part Time"))</f>
        <v/>
      </c>
      <c r="Y501" s="122" t="str">
        <f>IFERROR(VLOOKUP(X501,EL!$C$2:$D$36,2,"False"),"")</f>
        <v/>
      </c>
    </row>
    <row r="502" spans="1:25" ht="21.75" customHeight="1">
      <c r="A502" s="118" t="str">
        <f t="shared" si="9"/>
        <v/>
      </c>
      <c r="B502" s="206"/>
      <c r="C502" s="199"/>
      <c r="D502" s="147"/>
      <c r="E502" s="199"/>
      <c r="F502" s="199"/>
      <c r="G502" s="120"/>
      <c r="H502" s="140"/>
      <c r="I502" s="141"/>
      <c r="J502" s="121"/>
      <c r="K502" s="141"/>
      <c r="L502" s="141"/>
      <c r="M502" s="119">
        <f>IF(AND(G502="",C502="",H502=""),SUM($M$15:$M501),IF(G502*H502=0,"",G502*H502))</f>
        <v>0</v>
      </c>
      <c r="N502" s="319"/>
      <c r="O502" s="320"/>
      <c r="P502" s="321"/>
      <c r="Q502" s="230"/>
      <c r="R502" s="209" t="str">
        <f>IFERROR(IF(AND($C502="",$D502="",$G502=""),"",VLOOKUP($I502,FOAPs!A$2:B$10000,2,FALSE)&amp;" &gt;"),"F")</f>
        <v/>
      </c>
      <c r="S502" s="292" t="str">
        <f>IFERROR(IF(AND($C502="",$G502=""),"",VLOOKUP($J502,FOAPs!C$2:D$10000,2,FALSE)&amp;" &gt;"),"O")</f>
        <v/>
      </c>
      <c r="T502" s="292"/>
      <c r="U502" s="209" t="str">
        <f>IFERROR(IF(AND($C502="",$G502=""),"",VLOOKUP($K502,FOAPs!E$2:F$10000,2,FALSE)&amp;" &gt;"),"A")</f>
        <v/>
      </c>
      <c r="V502" s="209" t="str">
        <f>IFERROR(IF(AND($C502="",$D502="",$G502=""),"",VLOOKUP($L502,FOAPs!G$2:H$10000,2,FALSE)),"P")</f>
        <v/>
      </c>
      <c r="W502" s="253" t="str">
        <f>IF(PAF!$B502="","",IF(PAF!$B502=EL!$Y$2,"SPE",IF(PAF!$B502=EL!$Z$2,"SPM",IF(PAF!$B502=EL!$AA$2,"SPLH",IF(PAF!$B502=EL!$K$2,"AT",IF(PAF!$B502=EL!$L$2,"WTO",IF(PAF!$B502=EL!$A$22,"ES",IF(PAF!$B502=EL!$A$4,"FWT",IF(PAF!$B502=EL!$O$2,"hon",IF(PAF!$B502=EL!$P$2,"Inv",IF(PAF!$B502=EL!$P$2,"Inv",IF(PAF!$B502=EL!$Q$2,"MT",IF(PAF!$B502=EL!R$2,"NT",IF(PAF!$B502=EL!$S$2,"OSR",IF(PAF!$B502=EL!$A$10,"PM",IF(PAF!$B502=EL!$U$2,"PW",IF(PAF!$B502=EL!$A$12,"re",IF(PAF!$B502=EL!$W$2,"OT",IF(PAF!$B502=EL!$X$2,"OTSeven","?")))))))))))))))))))</f>
        <v/>
      </c>
      <c r="X502" s="249" t="str">
        <f>IF(B502="","",B502&amp;IF($C$4=EL!$E$5,"Full Time","Part Time"))</f>
        <v/>
      </c>
      <c r="Y502" s="122" t="str">
        <f>IFERROR(VLOOKUP(X502,EL!$C$2:$D$36,2,"False"),"")</f>
        <v/>
      </c>
    </row>
    <row r="503" spans="1:25" ht="21.75" customHeight="1">
      <c r="A503" s="118" t="str">
        <f t="shared" si="9"/>
        <v/>
      </c>
      <c r="B503" s="206"/>
      <c r="C503" s="199"/>
      <c r="D503" s="147"/>
      <c r="E503" s="199"/>
      <c r="F503" s="199"/>
      <c r="G503" s="120"/>
      <c r="H503" s="140"/>
      <c r="I503" s="141"/>
      <c r="J503" s="121"/>
      <c r="K503" s="141"/>
      <c r="L503" s="141"/>
      <c r="M503" s="119">
        <f>IF(AND(G503="",C503="",H503=""),SUM($M$15:$M502),IF(G503*H503=0,"",G503*H503))</f>
        <v>0</v>
      </c>
      <c r="N503" s="322"/>
      <c r="O503" s="323"/>
      <c r="P503" s="324"/>
      <c r="Q503" s="230"/>
      <c r="R503" s="209" t="str">
        <f>IFERROR(IF(AND($C503="",$D503="",$G503=""),"",VLOOKUP($I503,FOAPs!A$2:B$10000,2,FALSE)&amp;" &gt;"),"F")</f>
        <v/>
      </c>
      <c r="S503" s="292" t="str">
        <f>IFERROR(IF(AND($C503="",$G503=""),"",VLOOKUP($J503,FOAPs!C$2:D$10000,2,FALSE)&amp;" &gt;"),"O")</f>
        <v/>
      </c>
      <c r="T503" s="292"/>
      <c r="U503" s="209" t="str">
        <f>IFERROR(IF(AND($C503="",$G503=""),"",VLOOKUP($K503,FOAPs!E$2:F$10000,2,FALSE)&amp;" &gt;"),"A")</f>
        <v/>
      </c>
      <c r="V503" s="209" t="str">
        <f>IFERROR(IF(AND($C503="",$D503="",$G503=""),"",VLOOKUP($L503,FOAPs!G$2:H$10000,2,FALSE)),"P")</f>
        <v/>
      </c>
      <c r="W503" s="253" t="str">
        <f>IF(PAF!$B503="","",IF(PAF!$B503=EL!$Y$2,"SPE",IF(PAF!$B503=EL!$Z$2,"SPM",IF(PAF!$B503=EL!$AA$2,"SPLH",IF(PAF!$B503=EL!$K$2,"AT",IF(PAF!$B503=EL!$L$2,"WTO",IF(PAF!$B503=EL!$A$22,"ES",IF(PAF!$B503=EL!$A$4,"FWT",IF(PAF!$B503=EL!$O$2,"hon",IF(PAF!$B503=EL!$P$2,"Inv",IF(PAF!$B503=EL!$P$2,"Inv",IF(PAF!$B503=EL!$Q$2,"MT",IF(PAF!$B503=EL!R$2,"NT",IF(PAF!$B503=EL!$S$2,"OSR",IF(PAF!$B503=EL!$A$10,"PM",IF(PAF!$B503=EL!$U$2,"PW",IF(PAF!$B503=EL!$A$12,"re",IF(PAF!$B503=EL!$W$2,"OT",IF(PAF!$B503=EL!$X$2,"OTSeven","?")))))))))))))))))))</f>
        <v/>
      </c>
      <c r="X503" s="249" t="str">
        <f>IF(B503="","",B503&amp;IF($C$4=EL!$E$5,"Full Time","Part Time"))</f>
        <v/>
      </c>
      <c r="Y503" s="122" t="str">
        <f>IFERROR(VLOOKUP(X503,EL!$C$2:$D$36,2,"False"),"")</f>
        <v/>
      </c>
    </row>
    <row r="504" spans="1:25" ht="21.75" customHeight="1">
      <c r="A504" s="118" t="str">
        <f t="shared" si="9"/>
        <v/>
      </c>
      <c r="B504" s="206"/>
      <c r="C504" s="199"/>
      <c r="D504" s="147"/>
      <c r="E504" s="199"/>
      <c r="F504" s="199"/>
      <c r="G504" s="120"/>
      <c r="H504" s="140"/>
      <c r="I504" s="141"/>
      <c r="J504" s="121"/>
      <c r="K504" s="141"/>
      <c r="L504" s="141"/>
      <c r="M504" s="119">
        <f>IF(AND(G504="",C504="",H504=""),SUM($M$15:$M503),IF(G504*H504=0,"",G504*H504))</f>
        <v>0</v>
      </c>
      <c r="N504" s="319"/>
      <c r="O504" s="320"/>
      <c r="P504" s="321"/>
      <c r="Q504" s="230"/>
      <c r="R504" s="209" t="str">
        <f>IFERROR(IF(AND($C504="",$D504="",$G504=""),"",VLOOKUP($I504,FOAPs!A$2:B$10000,2,FALSE)&amp;" &gt;"),"F")</f>
        <v/>
      </c>
      <c r="S504" s="292" t="str">
        <f>IFERROR(IF(AND($C504="",$G504=""),"",VLOOKUP($J504,FOAPs!C$2:D$10000,2,FALSE)&amp;" &gt;"),"O")</f>
        <v/>
      </c>
      <c r="T504" s="292"/>
      <c r="U504" s="209" t="str">
        <f>IFERROR(IF(AND($C504="",$G504=""),"",VLOOKUP($K504,FOAPs!E$2:F$10000,2,FALSE)&amp;" &gt;"),"A")</f>
        <v/>
      </c>
      <c r="V504" s="209" t="str">
        <f>IFERROR(IF(AND($C504="",$D504="",$G504=""),"",VLOOKUP($L504,FOAPs!G$2:H$10000,2,FALSE)),"P")</f>
        <v/>
      </c>
      <c r="W504" s="253" t="str">
        <f>IF(PAF!$B504="","",IF(PAF!$B504=EL!$Y$2,"SPE",IF(PAF!$B504=EL!$Z$2,"SPM",IF(PAF!$B504=EL!$AA$2,"SPLH",IF(PAF!$B504=EL!$K$2,"AT",IF(PAF!$B504=EL!$L$2,"WTO",IF(PAF!$B504=EL!$A$22,"ES",IF(PAF!$B504=EL!$A$4,"FWT",IF(PAF!$B504=EL!$O$2,"hon",IF(PAF!$B504=EL!$P$2,"Inv",IF(PAF!$B504=EL!$P$2,"Inv",IF(PAF!$B504=EL!$Q$2,"MT",IF(PAF!$B504=EL!R$2,"NT",IF(PAF!$B504=EL!$S$2,"OSR",IF(PAF!$B504=EL!$A$10,"PM",IF(PAF!$B504=EL!$U$2,"PW",IF(PAF!$B504=EL!$A$12,"re",IF(PAF!$B504=EL!$W$2,"OT",IF(PAF!$B504=EL!$X$2,"OTSeven","?")))))))))))))))))))</f>
        <v/>
      </c>
      <c r="X504" s="249" t="str">
        <f>IF(B504="","",B504&amp;IF($C$4=EL!$E$5,"Full Time","Part Time"))</f>
        <v/>
      </c>
      <c r="Y504" s="122" t="str">
        <f>IFERROR(VLOOKUP(X504,EL!$C$2:$D$36,2,"False"),"")</f>
        <v/>
      </c>
    </row>
    <row r="505" spans="1:25" ht="21.75" customHeight="1">
      <c r="A505" s="118" t="str">
        <f t="shared" si="9"/>
        <v/>
      </c>
      <c r="B505" s="206"/>
      <c r="C505" s="199"/>
      <c r="D505" s="147"/>
      <c r="E505" s="199"/>
      <c r="F505" s="199"/>
      <c r="G505" s="120"/>
      <c r="H505" s="140"/>
      <c r="I505" s="141"/>
      <c r="J505" s="121"/>
      <c r="K505" s="141"/>
      <c r="L505" s="141"/>
      <c r="M505" s="119">
        <f>IF(AND(G505="",C505="",H505=""),SUM($M$15:$M504),IF(G505*H505=0,"",G505*H505))</f>
        <v>0</v>
      </c>
      <c r="N505" s="322"/>
      <c r="O505" s="323"/>
      <c r="P505" s="324"/>
      <c r="Q505" s="230"/>
      <c r="R505" s="209" t="str">
        <f>IFERROR(IF(AND($C505="",$D505="",$G505=""),"",VLOOKUP($I505,FOAPs!A$2:B$10000,2,FALSE)&amp;" &gt;"),"F")</f>
        <v/>
      </c>
      <c r="S505" s="292" t="str">
        <f>IFERROR(IF(AND($C505="",$G505=""),"",VLOOKUP($J505,FOAPs!C$2:D$10000,2,FALSE)&amp;" &gt;"),"O")</f>
        <v/>
      </c>
      <c r="T505" s="292"/>
      <c r="U505" s="209" t="str">
        <f>IFERROR(IF(AND($C505="",$G505=""),"",VLOOKUP($K505,FOAPs!E$2:F$10000,2,FALSE)&amp;" &gt;"),"A")</f>
        <v/>
      </c>
      <c r="V505" s="209" t="str">
        <f>IFERROR(IF(AND($C505="",$D505="",$G505=""),"",VLOOKUP($L505,FOAPs!G$2:H$10000,2,FALSE)),"P")</f>
        <v/>
      </c>
      <c r="W505" s="253" t="str">
        <f>IF(PAF!$B505="","",IF(PAF!$B505=EL!$Y$2,"SPE",IF(PAF!$B505=EL!$Z$2,"SPM",IF(PAF!$B505=EL!$AA$2,"SPLH",IF(PAF!$B505=EL!$K$2,"AT",IF(PAF!$B505=EL!$L$2,"WTO",IF(PAF!$B505=EL!$A$22,"ES",IF(PAF!$B505=EL!$A$4,"FWT",IF(PAF!$B505=EL!$O$2,"hon",IF(PAF!$B505=EL!$P$2,"Inv",IF(PAF!$B505=EL!$P$2,"Inv",IF(PAF!$B505=EL!$Q$2,"MT",IF(PAF!$B505=EL!R$2,"NT",IF(PAF!$B505=EL!$S$2,"OSR",IF(PAF!$B505=EL!$A$10,"PM",IF(PAF!$B505=EL!$U$2,"PW",IF(PAF!$B505=EL!$A$12,"re",IF(PAF!$B505=EL!$W$2,"OT",IF(PAF!$B505=EL!$X$2,"OTSeven","?")))))))))))))))))))</f>
        <v/>
      </c>
      <c r="X505" s="249" t="str">
        <f>IF(B505="","",B505&amp;IF($C$4=EL!$E$5,"Full Time","Part Time"))</f>
        <v/>
      </c>
      <c r="Y505" s="122" t="str">
        <f>IFERROR(VLOOKUP(X505,EL!$C$2:$D$36,2,"False"),"")</f>
        <v/>
      </c>
    </row>
    <row r="506" spans="1:25" ht="21.75" customHeight="1">
      <c r="A506" s="118" t="str">
        <f t="shared" si="9"/>
        <v/>
      </c>
      <c r="B506" s="206"/>
      <c r="C506" s="199"/>
      <c r="D506" s="147"/>
      <c r="E506" s="199"/>
      <c r="F506" s="199"/>
      <c r="G506" s="120"/>
      <c r="H506" s="140"/>
      <c r="I506" s="141"/>
      <c r="J506" s="121"/>
      <c r="K506" s="141"/>
      <c r="L506" s="141"/>
      <c r="M506" s="119">
        <f>IF(AND(G506="",C506="",H506=""),SUM($M$15:$M505),IF(G506*H506=0,"",G506*H506))</f>
        <v>0</v>
      </c>
      <c r="N506" s="319"/>
      <c r="O506" s="320"/>
      <c r="P506" s="321"/>
      <c r="Q506" s="230"/>
      <c r="R506" s="209" t="str">
        <f>IFERROR(IF(AND($C506="",$D506="",$G506=""),"",VLOOKUP($I506,FOAPs!A$2:B$10000,2,FALSE)&amp;" &gt;"),"F")</f>
        <v/>
      </c>
      <c r="S506" s="292" t="str">
        <f>IFERROR(IF(AND($C506="",$G506=""),"",VLOOKUP($J506,FOAPs!C$2:D$10000,2,FALSE)&amp;" &gt;"),"O")</f>
        <v/>
      </c>
      <c r="T506" s="292"/>
      <c r="U506" s="209" t="str">
        <f>IFERROR(IF(AND($C506="",$G506=""),"",VLOOKUP($K506,FOAPs!E$2:F$10000,2,FALSE)&amp;" &gt;"),"A")</f>
        <v/>
      </c>
      <c r="V506" s="209" t="str">
        <f>IFERROR(IF(AND($C506="",$D506="",$G506=""),"",VLOOKUP($L506,FOAPs!G$2:H$10000,2,FALSE)),"P")</f>
        <v/>
      </c>
      <c r="W506" s="253" t="str">
        <f>IF(PAF!$B506="","",IF(PAF!$B506=EL!$Y$2,"SPE",IF(PAF!$B506=EL!$Z$2,"SPM",IF(PAF!$B506=EL!$AA$2,"SPLH",IF(PAF!$B506=EL!$K$2,"AT",IF(PAF!$B506=EL!$L$2,"WTO",IF(PAF!$B506=EL!$A$22,"ES",IF(PAF!$B506=EL!$A$4,"FWT",IF(PAF!$B506=EL!$O$2,"hon",IF(PAF!$B506=EL!$P$2,"Inv",IF(PAF!$B506=EL!$P$2,"Inv",IF(PAF!$B506=EL!$Q$2,"MT",IF(PAF!$B506=EL!R$2,"NT",IF(PAF!$B506=EL!$S$2,"OSR",IF(PAF!$B506=EL!$A$10,"PM",IF(PAF!$B506=EL!$U$2,"PW",IF(PAF!$B506=EL!$A$12,"re",IF(PAF!$B506=EL!$W$2,"OT",IF(PAF!$B506=EL!$X$2,"OTSeven","?")))))))))))))))))))</f>
        <v/>
      </c>
      <c r="X506" s="249" t="str">
        <f>IF(B506="","",B506&amp;IF($C$4=EL!$E$5,"Full Time","Part Time"))</f>
        <v/>
      </c>
      <c r="Y506" s="122" t="str">
        <f>IFERROR(VLOOKUP(X506,EL!$C$2:$D$36,2,"False"),"")</f>
        <v/>
      </c>
    </row>
    <row r="507" spans="1:25" ht="21.75" customHeight="1">
      <c r="A507" s="118" t="str">
        <f t="shared" si="9"/>
        <v/>
      </c>
      <c r="B507" s="206"/>
      <c r="C507" s="199"/>
      <c r="D507" s="147"/>
      <c r="E507" s="199"/>
      <c r="F507" s="199"/>
      <c r="G507" s="120"/>
      <c r="H507" s="140"/>
      <c r="I507" s="141"/>
      <c r="J507" s="121"/>
      <c r="K507" s="141"/>
      <c r="L507" s="141"/>
      <c r="M507" s="119">
        <f>IF(AND(G507="",C507="",H507=""),SUM($M$15:$M506),IF(G507*H507=0,"",G507*H507))</f>
        <v>0</v>
      </c>
      <c r="N507" s="322"/>
      <c r="O507" s="323"/>
      <c r="P507" s="324"/>
      <c r="Q507" s="230"/>
      <c r="R507" s="209" t="str">
        <f>IFERROR(IF(AND($C507="",$D507="",$G507=""),"",VLOOKUP($I507,FOAPs!A$2:B$10000,2,FALSE)&amp;" &gt;"),"F")</f>
        <v/>
      </c>
      <c r="S507" s="292" t="str">
        <f>IFERROR(IF(AND($C507="",$G507=""),"",VLOOKUP($J507,FOAPs!C$2:D$10000,2,FALSE)&amp;" &gt;"),"O")</f>
        <v/>
      </c>
      <c r="T507" s="292"/>
      <c r="U507" s="209" t="str">
        <f>IFERROR(IF(AND($C507="",$G507=""),"",VLOOKUP($K507,FOAPs!E$2:F$10000,2,FALSE)&amp;" &gt;"),"A")</f>
        <v/>
      </c>
      <c r="V507" s="209" t="str">
        <f>IFERROR(IF(AND($C507="",$D507="",$G507=""),"",VLOOKUP($L507,FOAPs!G$2:H$10000,2,FALSE)),"P")</f>
        <v/>
      </c>
      <c r="W507" s="253" t="str">
        <f>IF(PAF!$B507="","",IF(PAF!$B507=EL!$Y$2,"SPE",IF(PAF!$B507=EL!$Z$2,"SPM",IF(PAF!$B507=EL!$AA$2,"SPLH",IF(PAF!$B507=EL!$K$2,"AT",IF(PAF!$B507=EL!$L$2,"WTO",IF(PAF!$B507=EL!$A$22,"ES",IF(PAF!$B507=EL!$A$4,"FWT",IF(PAF!$B507=EL!$O$2,"hon",IF(PAF!$B507=EL!$P$2,"Inv",IF(PAF!$B507=EL!$P$2,"Inv",IF(PAF!$B507=EL!$Q$2,"MT",IF(PAF!$B507=EL!R$2,"NT",IF(PAF!$B507=EL!$S$2,"OSR",IF(PAF!$B507=EL!$A$10,"PM",IF(PAF!$B507=EL!$U$2,"PW",IF(PAF!$B507=EL!$A$12,"re",IF(PAF!$B507=EL!$W$2,"OT",IF(PAF!$B507=EL!$X$2,"OTSeven","?")))))))))))))))))))</f>
        <v/>
      </c>
      <c r="X507" s="249" t="str">
        <f>IF(B507="","",B507&amp;IF($C$4=EL!$E$5,"Full Time","Part Time"))</f>
        <v/>
      </c>
      <c r="Y507" s="122" t="str">
        <f>IFERROR(VLOOKUP(X507,EL!$C$2:$D$36,2,"False"),"")</f>
        <v/>
      </c>
    </row>
    <row r="508" spans="1:25" ht="21.75" customHeight="1">
      <c r="A508" s="118" t="str">
        <f t="shared" si="9"/>
        <v/>
      </c>
      <c r="B508" s="206"/>
      <c r="C508" s="199"/>
      <c r="D508" s="147"/>
      <c r="E508" s="199"/>
      <c r="F508" s="199"/>
      <c r="G508" s="120"/>
      <c r="H508" s="140"/>
      <c r="I508" s="141"/>
      <c r="J508" s="121"/>
      <c r="K508" s="141"/>
      <c r="L508" s="141"/>
      <c r="M508" s="119">
        <f>IF(AND(G508="",C508="",H508=""),SUM($M$15:$M507),IF(G508*H508=0,"",G508*H508))</f>
        <v>0</v>
      </c>
      <c r="N508" s="319"/>
      <c r="O508" s="320"/>
      <c r="P508" s="321"/>
      <c r="Q508" s="230"/>
      <c r="R508" s="209" t="str">
        <f>IFERROR(IF(AND($C508="",$D508="",$G508=""),"",VLOOKUP($I508,FOAPs!A$2:B$10000,2,FALSE)&amp;" &gt;"),"F")</f>
        <v/>
      </c>
      <c r="S508" s="292" t="str">
        <f>IFERROR(IF(AND($C508="",$G508=""),"",VLOOKUP($J508,FOAPs!C$2:D$10000,2,FALSE)&amp;" &gt;"),"O")</f>
        <v/>
      </c>
      <c r="T508" s="292"/>
      <c r="U508" s="209" t="str">
        <f>IFERROR(IF(AND($C508="",$G508=""),"",VLOOKUP($K508,FOAPs!E$2:F$10000,2,FALSE)&amp;" &gt;"),"A")</f>
        <v/>
      </c>
      <c r="V508" s="209" t="str">
        <f>IFERROR(IF(AND($C508="",$D508="",$G508=""),"",VLOOKUP($L508,FOAPs!G$2:H$10000,2,FALSE)),"P")</f>
        <v/>
      </c>
      <c r="W508" s="253" t="str">
        <f>IF(PAF!$B508="","",IF(PAF!$B508=EL!$Y$2,"SPE",IF(PAF!$B508=EL!$Z$2,"SPM",IF(PAF!$B508=EL!$AA$2,"SPLH",IF(PAF!$B508=EL!$K$2,"AT",IF(PAF!$B508=EL!$L$2,"WTO",IF(PAF!$B508=EL!$A$22,"ES",IF(PAF!$B508=EL!$A$4,"FWT",IF(PAF!$B508=EL!$O$2,"hon",IF(PAF!$B508=EL!$P$2,"Inv",IF(PAF!$B508=EL!$P$2,"Inv",IF(PAF!$B508=EL!$Q$2,"MT",IF(PAF!$B508=EL!R$2,"NT",IF(PAF!$B508=EL!$S$2,"OSR",IF(PAF!$B508=EL!$A$10,"PM",IF(PAF!$B508=EL!$U$2,"PW",IF(PAF!$B508=EL!$A$12,"re",IF(PAF!$B508=EL!$W$2,"OT",IF(PAF!$B508=EL!$X$2,"OTSeven","?")))))))))))))))))))</f>
        <v/>
      </c>
      <c r="X508" s="249" t="str">
        <f>IF(B508="","",B508&amp;IF($C$4=EL!$E$5,"Full Time","Part Time"))</f>
        <v/>
      </c>
      <c r="Y508" s="122" t="str">
        <f>IFERROR(VLOOKUP(X508,EL!$C$2:$D$36,2,"False"),"")</f>
        <v/>
      </c>
    </row>
    <row r="509" spans="1:25" ht="21.75" customHeight="1">
      <c r="A509" s="118" t="str">
        <f t="shared" si="9"/>
        <v/>
      </c>
      <c r="B509" s="206"/>
      <c r="C509" s="199"/>
      <c r="D509" s="147"/>
      <c r="E509" s="199"/>
      <c r="F509" s="199"/>
      <c r="G509" s="120"/>
      <c r="H509" s="140"/>
      <c r="I509" s="141"/>
      <c r="J509" s="121"/>
      <c r="K509" s="141"/>
      <c r="L509" s="141"/>
      <c r="M509" s="119">
        <f>IF(AND(G509="",C509="",H509=""),SUM($M$15:$M508),IF(G509*H509=0,"",G509*H509))</f>
        <v>0</v>
      </c>
      <c r="N509" s="322"/>
      <c r="O509" s="323"/>
      <c r="P509" s="324"/>
      <c r="Q509" s="230"/>
      <c r="R509" s="209" t="str">
        <f>IFERROR(IF(AND($C509="",$D509="",$G509=""),"",VLOOKUP($I509,FOAPs!A$2:B$10000,2,FALSE)&amp;" &gt;"),"F")</f>
        <v/>
      </c>
      <c r="S509" s="292" t="str">
        <f>IFERROR(IF(AND($C509="",$G509=""),"",VLOOKUP($J509,FOAPs!C$2:D$10000,2,FALSE)&amp;" &gt;"),"O")</f>
        <v/>
      </c>
      <c r="T509" s="292"/>
      <c r="U509" s="209" t="str">
        <f>IFERROR(IF(AND($C509="",$G509=""),"",VLOOKUP($K509,FOAPs!E$2:F$10000,2,FALSE)&amp;" &gt;"),"A")</f>
        <v/>
      </c>
      <c r="V509" s="209" t="str">
        <f>IFERROR(IF(AND($C509="",$D509="",$G509=""),"",VLOOKUP($L509,FOAPs!G$2:H$10000,2,FALSE)),"P")</f>
        <v/>
      </c>
      <c r="W509" s="253" t="str">
        <f>IF(PAF!$B509="","",IF(PAF!$B509=EL!$Y$2,"SPE",IF(PAF!$B509=EL!$Z$2,"SPM",IF(PAF!$B509=EL!$AA$2,"SPLH",IF(PAF!$B509=EL!$K$2,"AT",IF(PAF!$B509=EL!$L$2,"WTO",IF(PAF!$B509=EL!$A$22,"ES",IF(PAF!$B509=EL!$A$4,"FWT",IF(PAF!$B509=EL!$O$2,"hon",IF(PAF!$B509=EL!$P$2,"Inv",IF(PAF!$B509=EL!$P$2,"Inv",IF(PAF!$B509=EL!$Q$2,"MT",IF(PAF!$B509=EL!R$2,"NT",IF(PAF!$B509=EL!$S$2,"OSR",IF(PAF!$B509=EL!$A$10,"PM",IF(PAF!$B509=EL!$U$2,"PW",IF(PAF!$B509=EL!$A$12,"re",IF(PAF!$B509=EL!$W$2,"OT",IF(PAF!$B509=EL!$X$2,"OTSeven","?")))))))))))))))))))</f>
        <v/>
      </c>
      <c r="X509" s="249" t="str">
        <f>IF(B509="","",B509&amp;IF($C$4=EL!$E$5,"Full Time","Part Time"))</f>
        <v/>
      </c>
      <c r="Y509" s="122" t="str">
        <f>IFERROR(VLOOKUP(X509,EL!$C$2:$D$36,2,"False"),"")</f>
        <v/>
      </c>
    </row>
    <row r="510" spans="1:25" ht="21.75" customHeight="1">
      <c r="A510" s="118" t="str">
        <f t="shared" si="9"/>
        <v/>
      </c>
      <c r="B510" s="206"/>
      <c r="C510" s="199"/>
      <c r="D510" s="147"/>
      <c r="E510" s="199"/>
      <c r="F510" s="199"/>
      <c r="G510" s="120"/>
      <c r="H510" s="140"/>
      <c r="I510" s="141"/>
      <c r="J510" s="121"/>
      <c r="K510" s="141"/>
      <c r="L510" s="141"/>
      <c r="M510" s="119">
        <f>IF(AND(G510="",C510="",H510=""),SUM($M$15:$M509),IF(G510*H510=0,"",G510*H510))</f>
        <v>0</v>
      </c>
      <c r="N510" s="319"/>
      <c r="O510" s="320"/>
      <c r="P510" s="321"/>
      <c r="Q510" s="230"/>
      <c r="R510" s="209" t="str">
        <f>IFERROR(IF(AND($C510="",$D510="",$G510=""),"",VLOOKUP($I510,FOAPs!A$2:B$10000,2,FALSE)&amp;" &gt;"),"F")</f>
        <v/>
      </c>
      <c r="S510" s="292" t="str">
        <f>IFERROR(IF(AND($C510="",$G510=""),"",VLOOKUP($J510,FOAPs!C$2:D$10000,2,FALSE)&amp;" &gt;"),"O")</f>
        <v/>
      </c>
      <c r="T510" s="292"/>
      <c r="U510" s="209" t="str">
        <f>IFERROR(IF(AND($C510="",$G510=""),"",VLOOKUP($K510,FOAPs!E$2:F$10000,2,FALSE)&amp;" &gt;"),"A")</f>
        <v/>
      </c>
      <c r="V510" s="209" t="str">
        <f>IFERROR(IF(AND($C510="",$D510="",$G510=""),"",VLOOKUP($L510,FOAPs!G$2:H$10000,2,FALSE)),"P")</f>
        <v/>
      </c>
      <c r="W510" s="253" t="str">
        <f>IF(PAF!$B510="","",IF(PAF!$B510=EL!$Y$2,"SPE",IF(PAF!$B510=EL!$Z$2,"SPM",IF(PAF!$B510=EL!$AA$2,"SPLH",IF(PAF!$B510=EL!$K$2,"AT",IF(PAF!$B510=EL!$L$2,"WTO",IF(PAF!$B510=EL!$A$22,"ES",IF(PAF!$B510=EL!$A$4,"FWT",IF(PAF!$B510=EL!$O$2,"hon",IF(PAF!$B510=EL!$P$2,"Inv",IF(PAF!$B510=EL!$P$2,"Inv",IF(PAF!$B510=EL!$Q$2,"MT",IF(PAF!$B510=EL!R$2,"NT",IF(PAF!$B510=EL!$S$2,"OSR",IF(PAF!$B510=EL!$A$10,"PM",IF(PAF!$B510=EL!$U$2,"PW",IF(PAF!$B510=EL!$A$12,"re",IF(PAF!$B510=EL!$W$2,"OT",IF(PAF!$B510=EL!$X$2,"OTSeven","?")))))))))))))))))))</f>
        <v/>
      </c>
      <c r="X510" s="249" t="str">
        <f>IF(B510="","",B510&amp;IF($C$4=EL!$E$5,"Full Time","Part Time"))</f>
        <v/>
      </c>
      <c r="Y510" s="122" t="str">
        <f>IFERROR(VLOOKUP(X510,EL!$C$2:$D$36,2,"False"),"")</f>
        <v/>
      </c>
    </row>
    <row r="511" spans="1:25" ht="21.75" customHeight="1">
      <c r="A511" s="118" t="str">
        <f t="shared" si="9"/>
        <v/>
      </c>
      <c r="B511" s="206"/>
      <c r="C511" s="199"/>
      <c r="D511" s="147"/>
      <c r="E511" s="199"/>
      <c r="F511" s="199"/>
      <c r="G511" s="120"/>
      <c r="H511" s="140"/>
      <c r="I511" s="141"/>
      <c r="J511" s="121"/>
      <c r="K511" s="141"/>
      <c r="L511" s="141"/>
      <c r="M511" s="119">
        <f>IF(AND(G511="",C511="",H511=""),SUM($M$15:$M510),IF(G511*H511=0,"",G511*H511))</f>
        <v>0</v>
      </c>
      <c r="N511" s="322"/>
      <c r="O511" s="323"/>
      <c r="P511" s="324"/>
      <c r="Q511" s="230"/>
      <c r="R511" s="209" t="str">
        <f>IFERROR(IF(AND($C511="",$D511="",$G511=""),"",VLOOKUP($I511,FOAPs!A$2:B$10000,2,FALSE)&amp;" &gt;"),"F")</f>
        <v/>
      </c>
      <c r="S511" s="292" t="str">
        <f>IFERROR(IF(AND($C511="",$G511=""),"",VLOOKUP($J511,FOAPs!C$2:D$10000,2,FALSE)&amp;" &gt;"),"O")</f>
        <v/>
      </c>
      <c r="T511" s="292"/>
      <c r="U511" s="209" t="str">
        <f>IFERROR(IF(AND($C511="",$G511=""),"",VLOOKUP($K511,FOAPs!E$2:F$10000,2,FALSE)&amp;" &gt;"),"A")</f>
        <v/>
      </c>
      <c r="V511" s="209" t="str">
        <f>IFERROR(IF(AND($C511="",$D511="",$G511=""),"",VLOOKUP($L511,FOAPs!G$2:H$10000,2,FALSE)),"P")</f>
        <v/>
      </c>
      <c r="W511" s="253" t="str">
        <f>IF(PAF!$B511="","",IF(PAF!$B511=EL!$Y$2,"SPE",IF(PAF!$B511=EL!$Z$2,"SPM",IF(PAF!$B511=EL!$AA$2,"SPLH",IF(PAF!$B511=EL!$K$2,"AT",IF(PAF!$B511=EL!$L$2,"WTO",IF(PAF!$B511=EL!$A$22,"ES",IF(PAF!$B511=EL!$A$4,"FWT",IF(PAF!$B511=EL!$O$2,"hon",IF(PAF!$B511=EL!$P$2,"Inv",IF(PAF!$B511=EL!$P$2,"Inv",IF(PAF!$B511=EL!$Q$2,"MT",IF(PAF!$B511=EL!R$2,"NT",IF(PAF!$B511=EL!$S$2,"OSR",IF(PAF!$B511=EL!$A$10,"PM",IF(PAF!$B511=EL!$U$2,"PW",IF(PAF!$B511=EL!$A$12,"re",IF(PAF!$B511=EL!$W$2,"OT",IF(PAF!$B511=EL!$X$2,"OTSeven","?")))))))))))))))))))</f>
        <v/>
      </c>
      <c r="X511" s="249" t="str">
        <f>IF(B511="","",B511&amp;IF($C$4=EL!$E$5,"Full Time","Part Time"))</f>
        <v/>
      </c>
      <c r="Y511" s="122" t="str">
        <f>IFERROR(VLOOKUP(X511,EL!$C$2:$D$36,2,"False"),"")</f>
        <v/>
      </c>
    </row>
    <row r="512" spans="1:25" ht="21.75" customHeight="1">
      <c r="A512" s="118" t="str">
        <f t="shared" si="9"/>
        <v/>
      </c>
      <c r="B512" s="206"/>
      <c r="C512" s="199"/>
      <c r="D512" s="147"/>
      <c r="E512" s="199"/>
      <c r="F512" s="199"/>
      <c r="G512" s="120"/>
      <c r="H512" s="140"/>
      <c r="I512" s="141"/>
      <c r="J512" s="121"/>
      <c r="K512" s="141"/>
      <c r="L512" s="141"/>
      <c r="M512" s="119">
        <f>IF(AND(G512="",C512="",H512=""),SUM($M$15:$M511),IF(G512*H512=0,"",G512*H512))</f>
        <v>0</v>
      </c>
      <c r="N512" s="319"/>
      <c r="O512" s="320"/>
      <c r="P512" s="321"/>
      <c r="Q512" s="230"/>
      <c r="R512" s="209" t="str">
        <f>IFERROR(IF(AND($C512="",$D512="",$G512=""),"",VLOOKUP($I512,FOAPs!A$2:B$10000,2,FALSE)&amp;" &gt;"),"F")</f>
        <v/>
      </c>
      <c r="S512" s="292" t="str">
        <f>IFERROR(IF(AND($C512="",$G512=""),"",VLOOKUP($J512,FOAPs!C$2:D$10000,2,FALSE)&amp;" &gt;"),"O")</f>
        <v/>
      </c>
      <c r="T512" s="292"/>
      <c r="U512" s="209" t="str">
        <f>IFERROR(IF(AND($C512="",$G512=""),"",VLOOKUP($K512,FOAPs!E$2:F$10000,2,FALSE)&amp;" &gt;"),"A")</f>
        <v/>
      </c>
      <c r="V512" s="209" t="str">
        <f>IFERROR(IF(AND($C512="",$D512="",$G512=""),"",VLOOKUP($L512,FOAPs!G$2:H$10000,2,FALSE)),"P")</f>
        <v/>
      </c>
      <c r="W512" s="253" t="str">
        <f>IF(PAF!$B512="","",IF(PAF!$B512=EL!$Y$2,"SPE",IF(PAF!$B512=EL!$Z$2,"SPM",IF(PAF!$B512=EL!$AA$2,"SPLH",IF(PAF!$B512=EL!$K$2,"AT",IF(PAF!$B512=EL!$L$2,"WTO",IF(PAF!$B512=EL!$A$22,"ES",IF(PAF!$B512=EL!$A$4,"FWT",IF(PAF!$B512=EL!$O$2,"hon",IF(PAF!$B512=EL!$P$2,"Inv",IF(PAF!$B512=EL!$P$2,"Inv",IF(PAF!$B512=EL!$Q$2,"MT",IF(PAF!$B512=EL!R$2,"NT",IF(PAF!$B512=EL!$S$2,"OSR",IF(PAF!$B512=EL!$A$10,"PM",IF(PAF!$B512=EL!$U$2,"PW",IF(PAF!$B512=EL!$A$12,"re",IF(PAF!$B512=EL!$W$2,"OT",IF(PAF!$B512=EL!$X$2,"OTSeven","?")))))))))))))))))))</f>
        <v/>
      </c>
      <c r="X512" s="249" t="str">
        <f>IF(B512="","",B512&amp;IF($C$4=EL!$E$5,"Full Time","Part Time"))</f>
        <v/>
      </c>
      <c r="Y512" s="122" t="str">
        <f>IFERROR(VLOOKUP(X512,EL!$C$2:$D$36,2,"False"),"")</f>
        <v/>
      </c>
    </row>
    <row r="513" spans="1:25" ht="21.75" customHeight="1">
      <c r="A513" s="118" t="str">
        <f t="shared" si="9"/>
        <v/>
      </c>
      <c r="B513" s="206"/>
      <c r="C513" s="199"/>
      <c r="D513" s="147"/>
      <c r="E513" s="199"/>
      <c r="F513" s="199"/>
      <c r="G513" s="120"/>
      <c r="H513" s="140"/>
      <c r="I513" s="141"/>
      <c r="J513" s="121"/>
      <c r="K513" s="141"/>
      <c r="L513" s="141"/>
      <c r="M513" s="119">
        <f>IF(AND(G513="",C513="",H513=""),SUM($M$15:$M512),IF(G513*H513=0,"",G513*H513))</f>
        <v>0</v>
      </c>
      <c r="N513" s="322"/>
      <c r="O513" s="323"/>
      <c r="P513" s="324"/>
      <c r="Q513" s="230"/>
      <c r="R513" s="209" t="str">
        <f>IFERROR(IF(AND($C513="",$D513="",$G513=""),"",VLOOKUP($I513,FOAPs!A$2:B$10000,2,FALSE)&amp;" &gt;"),"F")</f>
        <v/>
      </c>
      <c r="S513" s="292" t="str">
        <f>IFERROR(IF(AND($C513="",$G513=""),"",VLOOKUP($J513,FOAPs!C$2:D$10000,2,FALSE)&amp;" &gt;"),"O")</f>
        <v/>
      </c>
      <c r="T513" s="292"/>
      <c r="U513" s="209" t="str">
        <f>IFERROR(IF(AND($C513="",$G513=""),"",VLOOKUP($K513,FOAPs!E$2:F$10000,2,FALSE)&amp;" &gt;"),"A")</f>
        <v/>
      </c>
      <c r="V513" s="209" t="str">
        <f>IFERROR(IF(AND($C513="",$D513="",$G513=""),"",VLOOKUP($L513,FOAPs!G$2:H$10000,2,FALSE)),"P")</f>
        <v/>
      </c>
      <c r="W513" s="253" t="str">
        <f>IF(PAF!$B513="","",IF(PAF!$B513=EL!$Y$2,"SPE",IF(PAF!$B513=EL!$Z$2,"SPM",IF(PAF!$B513=EL!$AA$2,"SPLH",IF(PAF!$B513=EL!$K$2,"AT",IF(PAF!$B513=EL!$L$2,"WTO",IF(PAF!$B513=EL!$A$22,"ES",IF(PAF!$B513=EL!$A$4,"FWT",IF(PAF!$B513=EL!$O$2,"hon",IF(PAF!$B513=EL!$P$2,"Inv",IF(PAF!$B513=EL!$P$2,"Inv",IF(PAF!$B513=EL!$Q$2,"MT",IF(PAF!$B513=EL!R$2,"NT",IF(PAF!$B513=EL!$S$2,"OSR",IF(PAF!$B513=EL!$A$10,"PM",IF(PAF!$B513=EL!$U$2,"PW",IF(PAF!$B513=EL!$A$12,"re",IF(PAF!$B513=EL!$W$2,"OT",IF(PAF!$B513=EL!$X$2,"OTSeven","?")))))))))))))))))))</f>
        <v/>
      </c>
      <c r="X513" s="249" t="str">
        <f>IF(B513="","",B513&amp;IF($C$4=EL!$E$5,"Full Time","Part Time"))</f>
        <v/>
      </c>
      <c r="Y513" s="122" t="str">
        <f>IFERROR(VLOOKUP(X513,EL!$C$2:$D$36,2,"False"),"")</f>
        <v/>
      </c>
    </row>
    <row r="514" spans="1:25" ht="21.75" customHeight="1">
      <c r="A514" s="118" t="str">
        <f t="shared" si="9"/>
        <v/>
      </c>
      <c r="B514" s="206"/>
      <c r="C514" s="199"/>
      <c r="D514" s="147"/>
      <c r="E514" s="199"/>
      <c r="F514" s="199"/>
      <c r="G514" s="120"/>
      <c r="H514" s="140"/>
      <c r="I514" s="141"/>
      <c r="J514" s="121"/>
      <c r="K514" s="141"/>
      <c r="L514" s="141"/>
      <c r="M514" s="119">
        <f>IF(AND(G514="",C514="",H514=""),SUM($M$15:$M513),IF(G514*H514=0,"",G514*H514))</f>
        <v>0</v>
      </c>
      <c r="N514" s="319"/>
      <c r="O514" s="320"/>
      <c r="P514" s="321"/>
      <c r="Q514" s="230"/>
      <c r="R514" s="209" t="str">
        <f>IFERROR(IF(AND($C514="",$D514="",$G514=""),"",VLOOKUP($I514,FOAPs!A$2:B$10000,2,FALSE)&amp;" &gt;"),"F")</f>
        <v/>
      </c>
      <c r="S514" s="292" t="str">
        <f>IFERROR(IF(AND($C514="",$G514=""),"",VLOOKUP($J514,FOAPs!C$2:D$10000,2,FALSE)&amp;" &gt;"),"O")</f>
        <v/>
      </c>
      <c r="T514" s="292"/>
      <c r="U514" s="209" t="str">
        <f>IFERROR(IF(AND($C514="",$G514=""),"",VLOOKUP($K514,FOAPs!E$2:F$10000,2,FALSE)&amp;" &gt;"),"A")</f>
        <v/>
      </c>
      <c r="V514" s="209" t="str">
        <f>IFERROR(IF(AND($C514="",$D514="",$G514=""),"",VLOOKUP($L514,FOAPs!G$2:H$10000,2,FALSE)),"P")</f>
        <v/>
      </c>
      <c r="W514" s="253" t="str">
        <f>IF(PAF!$B514="","",IF(PAF!$B514=EL!$Y$2,"SPE",IF(PAF!$B514=EL!$Z$2,"SPM",IF(PAF!$B514=EL!$AA$2,"SPLH",IF(PAF!$B514=EL!$K$2,"AT",IF(PAF!$B514=EL!$L$2,"WTO",IF(PAF!$B514=EL!$A$22,"ES",IF(PAF!$B514=EL!$A$4,"FWT",IF(PAF!$B514=EL!$O$2,"hon",IF(PAF!$B514=EL!$P$2,"Inv",IF(PAF!$B514=EL!$P$2,"Inv",IF(PAF!$B514=EL!$Q$2,"MT",IF(PAF!$B514=EL!R$2,"NT",IF(PAF!$B514=EL!$S$2,"OSR",IF(PAF!$B514=EL!$A$10,"PM",IF(PAF!$B514=EL!$U$2,"PW",IF(PAF!$B514=EL!$A$12,"re",IF(PAF!$B514=EL!$W$2,"OT",IF(PAF!$B514=EL!$X$2,"OTSeven","?")))))))))))))))))))</f>
        <v/>
      </c>
      <c r="X514" s="249" t="str">
        <f>IF(B514="","",B514&amp;IF($C$4=EL!$E$5,"Full Time","Part Time"))</f>
        <v/>
      </c>
      <c r="Y514" s="122" t="str">
        <f>IFERROR(VLOOKUP(X514,EL!$C$2:$D$36,2,"False"),"")</f>
        <v/>
      </c>
    </row>
    <row r="515" spans="1:25" ht="21.75" customHeight="1">
      <c r="A515" s="118" t="str">
        <f t="shared" si="9"/>
        <v/>
      </c>
      <c r="B515" s="206"/>
      <c r="C515" s="199"/>
      <c r="D515" s="226"/>
      <c r="E515" s="199"/>
      <c r="F515" s="199"/>
      <c r="G515" s="120"/>
      <c r="H515" s="140"/>
      <c r="I515" s="141"/>
      <c r="J515" s="121"/>
      <c r="K515" s="141"/>
      <c r="L515" s="141"/>
      <c r="M515" s="119">
        <f>IF(AND(G515="",C515="",H515=""),SUM($M$15:$M514),IF(G515*H515=0,"",G515*H515))</f>
        <v>0</v>
      </c>
      <c r="N515" s="322"/>
      <c r="O515" s="323"/>
      <c r="P515" s="324"/>
      <c r="Q515" s="230"/>
      <c r="R515" s="209" t="str">
        <f>IFERROR(IF(AND($C515="",$D515="",$G515=""),"",VLOOKUP($I515,FOAPs!A$2:B$10000,2,FALSE)&amp;" &gt;"),"F")</f>
        <v/>
      </c>
      <c r="S515" s="292" t="str">
        <f>IFERROR(IF(AND($C515="",$G515=""),"",VLOOKUP($J515,FOAPs!C$2:D$10000,2,FALSE)&amp;" &gt;"),"O")</f>
        <v/>
      </c>
      <c r="T515" s="292"/>
      <c r="U515" s="209" t="str">
        <f>IFERROR(IF(AND($C515="",$G515=""),"",VLOOKUP($K515,FOAPs!E$2:F$10000,2,FALSE)&amp;" &gt;"),"A")</f>
        <v/>
      </c>
      <c r="V515" s="209" t="str">
        <f>IFERROR(IF(AND($C515="",$D515="",$G515=""),"",VLOOKUP($L515,FOAPs!G$2:H$10000,2,FALSE)),"P")</f>
        <v/>
      </c>
      <c r="W515" s="253" t="str">
        <f>IF(PAF!$B515="","",IF(PAF!$B515=EL!$Y$2,"SPE",IF(PAF!$B515=EL!$Z$2,"SPM",IF(PAF!$B515=EL!$AA$2,"SPLH",IF(PAF!$B515=EL!$K$2,"AT",IF(PAF!$B515=EL!$L$2,"WTO",IF(PAF!$B515=EL!$A$22,"ES",IF(PAF!$B515=EL!$A$4,"FWT",IF(PAF!$B515=EL!$O$2,"hon",IF(PAF!$B515=EL!$P$2,"Inv",IF(PAF!$B515=EL!$P$2,"Inv",IF(PAF!$B515=EL!$Q$2,"MT",IF(PAF!$B515=EL!R$2,"NT",IF(PAF!$B515=EL!$S$2,"OSR",IF(PAF!$B515=EL!$A$10,"PM",IF(PAF!$B515=EL!$U$2,"PW",IF(PAF!$B515=EL!$A$12,"re",IF(PAF!$B515=EL!$W$2,"OT",IF(PAF!$B515=EL!$X$2,"OTSeven","?")))))))))))))))))))</f>
        <v/>
      </c>
      <c r="X515" s="249" t="str">
        <f>IF(B515="","",B515&amp;IF($C$4=EL!$E$5,"Full Time","Part Time"))</f>
        <v/>
      </c>
      <c r="Y515" s="122" t="str">
        <f>IFERROR(VLOOKUP(X515,EL!$C$2:$D$36,2,"False"),"")</f>
        <v/>
      </c>
    </row>
  </sheetData>
  <sheetProtection algorithmName="SHA-512" hashValue="csMZsGxCZR8cZDt5/BNyoIGp1GdkJzqsBuVUkixMLDBYZCWpH3Eq1NyzPrFEkMWkFRnqIHlHztdd/wtbthCfrw==" saltValue="wsBNXDVwqR9Pf/MPZ5kKdA==" spinCount="100000" sheet="1" selectLockedCells="1"/>
  <dataConsolidate/>
  <mergeCells count="1030">
    <mergeCell ref="B8:D8"/>
    <mergeCell ref="R11:V12"/>
    <mergeCell ref="A11:H12"/>
    <mergeCell ref="N510:P510"/>
    <mergeCell ref="N511:P511"/>
    <mergeCell ref="N512:P512"/>
    <mergeCell ref="N513:P513"/>
    <mergeCell ref="N514:P514"/>
    <mergeCell ref="N515:P515"/>
    <mergeCell ref="N501:P501"/>
    <mergeCell ref="N502:P502"/>
    <mergeCell ref="N503:P503"/>
    <mergeCell ref="N504:P504"/>
    <mergeCell ref="N505:P505"/>
    <mergeCell ref="N506:P506"/>
    <mergeCell ref="N507:P507"/>
    <mergeCell ref="N508:P508"/>
    <mergeCell ref="N509:P509"/>
    <mergeCell ref="N492:P492"/>
    <mergeCell ref="N493:P493"/>
    <mergeCell ref="N494:P494"/>
    <mergeCell ref="N495:P495"/>
    <mergeCell ref="N496:P496"/>
    <mergeCell ref="N497:P497"/>
    <mergeCell ref="N498:P498"/>
    <mergeCell ref="N499:P499"/>
    <mergeCell ref="N500:P500"/>
    <mergeCell ref="N483:P483"/>
    <mergeCell ref="N484:P484"/>
    <mergeCell ref="N485:P485"/>
    <mergeCell ref="N486:P486"/>
    <mergeCell ref="N487:P487"/>
    <mergeCell ref="N488:P488"/>
    <mergeCell ref="N489:P489"/>
    <mergeCell ref="N490:P490"/>
    <mergeCell ref="N491:P491"/>
    <mergeCell ref="N474:P474"/>
    <mergeCell ref="N475:P475"/>
    <mergeCell ref="N476:P476"/>
    <mergeCell ref="N477:P477"/>
    <mergeCell ref="N478:P478"/>
    <mergeCell ref="N479:P479"/>
    <mergeCell ref="N480:P480"/>
    <mergeCell ref="N481:P481"/>
    <mergeCell ref="N482:P482"/>
    <mergeCell ref="N465:P465"/>
    <mergeCell ref="N466:P466"/>
    <mergeCell ref="N467:P467"/>
    <mergeCell ref="N468:P468"/>
    <mergeCell ref="N469:P469"/>
    <mergeCell ref="N470:P470"/>
    <mergeCell ref="N471:P471"/>
    <mergeCell ref="N472:P472"/>
    <mergeCell ref="N473:P473"/>
    <mergeCell ref="N456:P456"/>
    <mergeCell ref="N457:P457"/>
    <mergeCell ref="N458:P458"/>
    <mergeCell ref="N459:P459"/>
    <mergeCell ref="N460:P460"/>
    <mergeCell ref="N461:P461"/>
    <mergeCell ref="N462:P462"/>
    <mergeCell ref="N463:P463"/>
    <mergeCell ref="N464:P464"/>
    <mergeCell ref="N447:P447"/>
    <mergeCell ref="N448:P448"/>
    <mergeCell ref="N449:P449"/>
    <mergeCell ref="N450:P450"/>
    <mergeCell ref="N451:P451"/>
    <mergeCell ref="N452:P452"/>
    <mergeCell ref="N453:P453"/>
    <mergeCell ref="N454:P454"/>
    <mergeCell ref="N455:P455"/>
    <mergeCell ref="N438:P438"/>
    <mergeCell ref="N439:P439"/>
    <mergeCell ref="N440:P440"/>
    <mergeCell ref="N441:P441"/>
    <mergeCell ref="N442:P442"/>
    <mergeCell ref="N443:P443"/>
    <mergeCell ref="N444:P444"/>
    <mergeCell ref="N445:P445"/>
    <mergeCell ref="N446:P446"/>
    <mergeCell ref="N429:P429"/>
    <mergeCell ref="N430:P430"/>
    <mergeCell ref="N431:P431"/>
    <mergeCell ref="N432:P432"/>
    <mergeCell ref="N433:P433"/>
    <mergeCell ref="N434:P434"/>
    <mergeCell ref="N435:P435"/>
    <mergeCell ref="N436:P436"/>
    <mergeCell ref="N437:P437"/>
    <mergeCell ref="N420:P420"/>
    <mergeCell ref="N421:P421"/>
    <mergeCell ref="N422:P422"/>
    <mergeCell ref="N423:P423"/>
    <mergeCell ref="N424:P424"/>
    <mergeCell ref="N425:P425"/>
    <mergeCell ref="N426:P426"/>
    <mergeCell ref="N427:P427"/>
    <mergeCell ref="N428:P428"/>
    <mergeCell ref="N411:P411"/>
    <mergeCell ref="N412:P412"/>
    <mergeCell ref="N413:P413"/>
    <mergeCell ref="N414:P414"/>
    <mergeCell ref="N415:P415"/>
    <mergeCell ref="N416:P416"/>
    <mergeCell ref="N417:P417"/>
    <mergeCell ref="N418:P418"/>
    <mergeCell ref="N419:P419"/>
    <mergeCell ref="N402:P402"/>
    <mergeCell ref="N403:P403"/>
    <mergeCell ref="N404:P404"/>
    <mergeCell ref="N405:P405"/>
    <mergeCell ref="N406:P406"/>
    <mergeCell ref="N407:P407"/>
    <mergeCell ref="N408:P408"/>
    <mergeCell ref="N409:P409"/>
    <mergeCell ref="N410:P410"/>
    <mergeCell ref="N393:P393"/>
    <mergeCell ref="N394:P394"/>
    <mergeCell ref="N395:P395"/>
    <mergeCell ref="N396:P396"/>
    <mergeCell ref="N397:P397"/>
    <mergeCell ref="N398:P398"/>
    <mergeCell ref="N399:P399"/>
    <mergeCell ref="N400:P400"/>
    <mergeCell ref="N401:P401"/>
    <mergeCell ref="N384:P384"/>
    <mergeCell ref="N385:P385"/>
    <mergeCell ref="N386:P386"/>
    <mergeCell ref="N387:P387"/>
    <mergeCell ref="N388:P388"/>
    <mergeCell ref="N389:P389"/>
    <mergeCell ref="N390:P390"/>
    <mergeCell ref="N391:P391"/>
    <mergeCell ref="N392:P392"/>
    <mergeCell ref="N375:P375"/>
    <mergeCell ref="N376:P376"/>
    <mergeCell ref="N377:P377"/>
    <mergeCell ref="N378:P378"/>
    <mergeCell ref="N379:P379"/>
    <mergeCell ref="N380:P380"/>
    <mergeCell ref="N381:P381"/>
    <mergeCell ref="N382:P382"/>
    <mergeCell ref="N383:P383"/>
    <mergeCell ref="N366:P366"/>
    <mergeCell ref="N367:P367"/>
    <mergeCell ref="N368:P368"/>
    <mergeCell ref="N369:P369"/>
    <mergeCell ref="N370:P370"/>
    <mergeCell ref="N371:P371"/>
    <mergeCell ref="N372:P372"/>
    <mergeCell ref="N373:P373"/>
    <mergeCell ref="N374:P374"/>
    <mergeCell ref="N357:P357"/>
    <mergeCell ref="N358:P358"/>
    <mergeCell ref="N359:P359"/>
    <mergeCell ref="N360:P360"/>
    <mergeCell ref="N361:P361"/>
    <mergeCell ref="N362:P362"/>
    <mergeCell ref="N363:P363"/>
    <mergeCell ref="N364:P364"/>
    <mergeCell ref="N365:P365"/>
    <mergeCell ref="N348:P348"/>
    <mergeCell ref="N349:P349"/>
    <mergeCell ref="N350:P350"/>
    <mergeCell ref="N351:P351"/>
    <mergeCell ref="N352:P352"/>
    <mergeCell ref="N353:P353"/>
    <mergeCell ref="N354:P354"/>
    <mergeCell ref="N355:P355"/>
    <mergeCell ref="N356:P356"/>
    <mergeCell ref="N339:P339"/>
    <mergeCell ref="N340:P340"/>
    <mergeCell ref="N341:P341"/>
    <mergeCell ref="N342:P342"/>
    <mergeCell ref="N343:P343"/>
    <mergeCell ref="N344:P344"/>
    <mergeCell ref="N345:P345"/>
    <mergeCell ref="N346:P346"/>
    <mergeCell ref="N347:P347"/>
    <mergeCell ref="N330:P330"/>
    <mergeCell ref="N331:P331"/>
    <mergeCell ref="N332:P332"/>
    <mergeCell ref="N333:P333"/>
    <mergeCell ref="N334:P334"/>
    <mergeCell ref="N335:P335"/>
    <mergeCell ref="N336:P336"/>
    <mergeCell ref="N337:P337"/>
    <mergeCell ref="N338:P338"/>
    <mergeCell ref="N321:P321"/>
    <mergeCell ref="N322:P322"/>
    <mergeCell ref="N323:P323"/>
    <mergeCell ref="N324:P324"/>
    <mergeCell ref="N325:P325"/>
    <mergeCell ref="N326:P326"/>
    <mergeCell ref="N327:P327"/>
    <mergeCell ref="N328:P328"/>
    <mergeCell ref="N329:P329"/>
    <mergeCell ref="N312:P312"/>
    <mergeCell ref="N313:P313"/>
    <mergeCell ref="N314:P314"/>
    <mergeCell ref="N315:P315"/>
    <mergeCell ref="N316:P316"/>
    <mergeCell ref="N317:P317"/>
    <mergeCell ref="N318:P318"/>
    <mergeCell ref="N319:P319"/>
    <mergeCell ref="N320:P320"/>
    <mergeCell ref="N303:P303"/>
    <mergeCell ref="N304:P304"/>
    <mergeCell ref="N305:P305"/>
    <mergeCell ref="N306:P306"/>
    <mergeCell ref="N307:P307"/>
    <mergeCell ref="N308:P308"/>
    <mergeCell ref="N309:P309"/>
    <mergeCell ref="N310:P310"/>
    <mergeCell ref="N311:P311"/>
    <mergeCell ref="N294:P294"/>
    <mergeCell ref="N295:P295"/>
    <mergeCell ref="N296:P296"/>
    <mergeCell ref="N297:P297"/>
    <mergeCell ref="N298:P298"/>
    <mergeCell ref="N299:P299"/>
    <mergeCell ref="N300:P300"/>
    <mergeCell ref="N301:P301"/>
    <mergeCell ref="N302:P302"/>
    <mergeCell ref="N285:P285"/>
    <mergeCell ref="N286:P286"/>
    <mergeCell ref="N287:P287"/>
    <mergeCell ref="N288:P288"/>
    <mergeCell ref="N289:P289"/>
    <mergeCell ref="N290:P290"/>
    <mergeCell ref="N291:P291"/>
    <mergeCell ref="N292:P292"/>
    <mergeCell ref="N293:P293"/>
    <mergeCell ref="N276:P276"/>
    <mergeCell ref="N277:P277"/>
    <mergeCell ref="N278:P278"/>
    <mergeCell ref="N279:P279"/>
    <mergeCell ref="N280:P280"/>
    <mergeCell ref="N281:P281"/>
    <mergeCell ref="N282:P282"/>
    <mergeCell ref="N283:P283"/>
    <mergeCell ref="N284:P284"/>
    <mergeCell ref="N267:P267"/>
    <mergeCell ref="N268:P268"/>
    <mergeCell ref="N269:P269"/>
    <mergeCell ref="N270:P270"/>
    <mergeCell ref="N271:P271"/>
    <mergeCell ref="N272:P272"/>
    <mergeCell ref="N273:P273"/>
    <mergeCell ref="N274:P274"/>
    <mergeCell ref="N275:P275"/>
    <mergeCell ref="N258:P258"/>
    <mergeCell ref="N259:P259"/>
    <mergeCell ref="N260:P260"/>
    <mergeCell ref="N261:P261"/>
    <mergeCell ref="N262:P262"/>
    <mergeCell ref="N263:P263"/>
    <mergeCell ref="N264:P264"/>
    <mergeCell ref="N265:P265"/>
    <mergeCell ref="N266:P266"/>
    <mergeCell ref="N249:P249"/>
    <mergeCell ref="N250:P250"/>
    <mergeCell ref="N251:P251"/>
    <mergeCell ref="N252:P252"/>
    <mergeCell ref="N253:P253"/>
    <mergeCell ref="N254:P254"/>
    <mergeCell ref="N255:P255"/>
    <mergeCell ref="N256:P256"/>
    <mergeCell ref="N257:P257"/>
    <mergeCell ref="N240:P240"/>
    <mergeCell ref="N241:P241"/>
    <mergeCell ref="N242:P242"/>
    <mergeCell ref="N243:P243"/>
    <mergeCell ref="N244:P244"/>
    <mergeCell ref="N245:P245"/>
    <mergeCell ref="N246:P246"/>
    <mergeCell ref="N247:P247"/>
    <mergeCell ref="N248:P248"/>
    <mergeCell ref="N231:P231"/>
    <mergeCell ref="N232:P232"/>
    <mergeCell ref="N233:P233"/>
    <mergeCell ref="N234:P234"/>
    <mergeCell ref="N235:P235"/>
    <mergeCell ref="N236:P236"/>
    <mergeCell ref="N237:P237"/>
    <mergeCell ref="N238:P238"/>
    <mergeCell ref="N239:P239"/>
    <mergeCell ref="N222:P222"/>
    <mergeCell ref="N223:P223"/>
    <mergeCell ref="N224:P224"/>
    <mergeCell ref="N225:P225"/>
    <mergeCell ref="N226:P226"/>
    <mergeCell ref="N227:P227"/>
    <mergeCell ref="N228:P228"/>
    <mergeCell ref="N229:P229"/>
    <mergeCell ref="N230:P230"/>
    <mergeCell ref="N213:P213"/>
    <mergeCell ref="N214:P214"/>
    <mergeCell ref="N215:P215"/>
    <mergeCell ref="N216:P216"/>
    <mergeCell ref="N217:P217"/>
    <mergeCell ref="N218:P218"/>
    <mergeCell ref="N219:P219"/>
    <mergeCell ref="N220:P220"/>
    <mergeCell ref="N221:P221"/>
    <mergeCell ref="N204:P204"/>
    <mergeCell ref="N205:P205"/>
    <mergeCell ref="N206:P206"/>
    <mergeCell ref="N207:P207"/>
    <mergeCell ref="N208:P208"/>
    <mergeCell ref="N209:P209"/>
    <mergeCell ref="N210:P210"/>
    <mergeCell ref="N211:P211"/>
    <mergeCell ref="N212:P212"/>
    <mergeCell ref="N195:P195"/>
    <mergeCell ref="N196:P196"/>
    <mergeCell ref="N197:P197"/>
    <mergeCell ref="N198:P198"/>
    <mergeCell ref="N199:P199"/>
    <mergeCell ref="N200:P200"/>
    <mergeCell ref="N201:P201"/>
    <mergeCell ref="N202:P202"/>
    <mergeCell ref="N203:P203"/>
    <mergeCell ref="N186:P186"/>
    <mergeCell ref="N187:P187"/>
    <mergeCell ref="N188:P188"/>
    <mergeCell ref="N189:P189"/>
    <mergeCell ref="N190:P190"/>
    <mergeCell ref="N191:P191"/>
    <mergeCell ref="N192:P192"/>
    <mergeCell ref="N193:P193"/>
    <mergeCell ref="N194:P194"/>
    <mergeCell ref="N177:P177"/>
    <mergeCell ref="N178:P178"/>
    <mergeCell ref="N179:P179"/>
    <mergeCell ref="N180:P180"/>
    <mergeCell ref="N181:P181"/>
    <mergeCell ref="N182:P182"/>
    <mergeCell ref="N183:P183"/>
    <mergeCell ref="N184:P184"/>
    <mergeCell ref="N185:P185"/>
    <mergeCell ref="N168:P168"/>
    <mergeCell ref="N169:P169"/>
    <mergeCell ref="N170:P170"/>
    <mergeCell ref="N171:P171"/>
    <mergeCell ref="N172:P172"/>
    <mergeCell ref="N173:P173"/>
    <mergeCell ref="N174:P174"/>
    <mergeCell ref="N175:P175"/>
    <mergeCell ref="N176:P176"/>
    <mergeCell ref="N159:P159"/>
    <mergeCell ref="N160:P160"/>
    <mergeCell ref="N161:P161"/>
    <mergeCell ref="N162:P162"/>
    <mergeCell ref="N163:P163"/>
    <mergeCell ref="N164:P164"/>
    <mergeCell ref="N165:P165"/>
    <mergeCell ref="N166:P166"/>
    <mergeCell ref="N167:P167"/>
    <mergeCell ref="N150:P150"/>
    <mergeCell ref="N151:P151"/>
    <mergeCell ref="N152:P152"/>
    <mergeCell ref="N153:P153"/>
    <mergeCell ref="N154:P154"/>
    <mergeCell ref="N155:P155"/>
    <mergeCell ref="N156:P156"/>
    <mergeCell ref="N157:P157"/>
    <mergeCell ref="N158:P158"/>
    <mergeCell ref="N141:P141"/>
    <mergeCell ref="N142:P142"/>
    <mergeCell ref="N143:P143"/>
    <mergeCell ref="N144:P144"/>
    <mergeCell ref="N145:P145"/>
    <mergeCell ref="N146:P146"/>
    <mergeCell ref="N147:P147"/>
    <mergeCell ref="N148:P148"/>
    <mergeCell ref="N149:P149"/>
    <mergeCell ref="N132:P132"/>
    <mergeCell ref="N133:P133"/>
    <mergeCell ref="N134:P134"/>
    <mergeCell ref="N135:P135"/>
    <mergeCell ref="N136:P136"/>
    <mergeCell ref="N137:P137"/>
    <mergeCell ref="N138:P138"/>
    <mergeCell ref="N139:P139"/>
    <mergeCell ref="N140:P140"/>
    <mergeCell ref="N123:P123"/>
    <mergeCell ref="N124:P124"/>
    <mergeCell ref="N125:P125"/>
    <mergeCell ref="N126:P126"/>
    <mergeCell ref="N127:P127"/>
    <mergeCell ref="N128:P128"/>
    <mergeCell ref="N129:P129"/>
    <mergeCell ref="N130:P130"/>
    <mergeCell ref="N131:P131"/>
    <mergeCell ref="N114:P114"/>
    <mergeCell ref="N115:P115"/>
    <mergeCell ref="N116:P116"/>
    <mergeCell ref="N117:P117"/>
    <mergeCell ref="N118:P118"/>
    <mergeCell ref="N119:P119"/>
    <mergeCell ref="N120:P120"/>
    <mergeCell ref="N121:P121"/>
    <mergeCell ref="N122:P122"/>
    <mergeCell ref="N105:P105"/>
    <mergeCell ref="N106:P106"/>
    <mergeCell ref="N107:P107"/>
    <mergeCell ref="N108:P108"/>
    <mergeCell ref="N109:P109"/>
    <mergeCell ref="N110:P110"/>
    <mergeCell ref="N111:P111"/>
    <mergeCell ref="N112:P112"/>
    <mergeCell ref="N113:P113"/>
    <mergeCell ref="N96:P96"/>
    <mergeCell ref="N97:P97"/>
    <mergeCell ref="N98:P98"/>
    <mergeCell ref="N99:P99"/>
    <mergeCell ref="N100:P100"/>
    <mergeCell ref="N101:P101"/>
    <mergeCell ref="N102:P102"/>
    <mergeCell ref="N103:P103"/>
    <mergeCell ref="N104:P104"/>
    <mergeCell ref="N87:P87"/>
    <mergeCell ref="N88:P88"/>
    <mergeCell ref="N89:P89"/>
    <mergeCell ref="N90:P90"/>
    <mergeCell ref="N91:P91"/>
    <mergeCell ref="N92:P92"/>
    <mergeCell ref="N93:P93"/>
    <mergeCell ref="N94:P94"/>
    <mergeCell ref="N95:P95"/>
    <mergeCell ref="N78:P78"/>
    <mergeCell ref="N79:P79"/>
    <mergeCell ref="N80:P80"/>
    <mergeCell ref="N81:P81"/>
    <mergeCell ref="N82:P82"/>
    <mergeCell ref="N83:P83"/>
    <mergeCell ref="N84:P84"/>
    <mergeCell ref="N85:P85"/>
    <mergeCell ref="N86:P86"/>
    <mergeCell ref="N69:P69"/>
    <mergeCell ref="N70:P70"/>
    <mergeCell ref="N71:P71"/>
    <mergeCell ref="N72:P72"/>
    <mergeCell ref="N73:P73"/>
    <mergeCell ref="N74:P74"/>
    <mergeCell ref="N75:P75"/>
    <mergeCell ref="N76:P76"/>
    <mergeCell ref="N77:P77"/>
    <mergeCell ref="N60:P60"/>
    <mergeCell ref="N61:P61"/>
    <mergeCell ref="N62:P62"/>
    <mergeCell ref="N63:P63"/>
    <mergeCell ref="N64:P64"/>
    <mergeCell ref="N65:P65"/>
    <mergeCell ref="N66:P66"/>
    <mergeCell ref="N67:P67"/>
    <mergeCell ref="N68:P68"/>
    <mergeCell ref="N51:P51"/>
    <mergeCell ref="N52:P52"/>
    <mergeCell ref="N53:P53"/>
    <mergeCell ref="N54:P54"/>
    <mergeCell ref="N55:P55"/>
    <mergeCell ref="N56:P56"/>
    <mergeCell ref="N57:P57"/>
    <mergeCell ref="N58:P58"/>
    <mergeCell ref="N59:P59"/>
    <mergeCell ref="N42:P42"/>
    <mergeCell ref="N43:P43"/>
    <mergeCell ref="N44:P44"/>
    <mergeCell ref="N45:P45"/>
    <mergeCell ref="N46:P46"/>
    <mergeCell ref="N47:P47"/>
    <mergeCell ref="N48:P48"/>
    <mergeCell ref="N49:P49"/>
    <mergeCell ref="N50:P50"/>
    <mergeCell ref="N33:P33"/>
    <mergeCell ref="N34:P34"/>
    <mergeCell ref="N35:P35"/>
    <mergeCell ref="N36:P36"/>
    <mergeCell ref="N37:P37"/>
    <mergeCell ref="N38:P38"/>
    <mergeCell ref="N39:P39"/>
    <mergeCell ref="N40:P40"/>
    <mergeCell ref="N41:P41"/>
    <mergeCell ref="N24:P24"/>
    <mergeCell ref="N25:P25"/>
    <mergeCell ref="N26:P26"/>
    <mergeCell ref="N27:P27"/>
    <mergeCell ref="N28:P28"/>
    <mergeCell ref="N29:P29"/>
    <mergeCell ref="N30:P30"/>
    <mergeCell ref="N31:P31"/>
    <mergeCell ref="N32:P32"/>
    <mergeCell ref="N15:P15"/>
    <mergeCell ref="N16:P16"/>
    <mergeCell ref="N17:P17"/>
    <mergeCell ref="N18:P18"/>
    <mergeCell ref="N19:P19"/>
    <mergeCell ref="N20:P20"/>
    <mergeCell ref="N21:P21"/>
    <mergeCell ref="N22:P22"/>
    <mergeCell ref="N23:P23"/>
    <mergeCell ref="S514:T514"/>
    <mergeCell ref="S515:T515"/>
    <mergeCell ref="S505:T505"/>
    <mergeCell ref="S506:T506"/>
    <mergeCell ref="S507:T507"/>
    <mergeCell ref="S508:T508"/>
    <mergeCell ref="S509:T509"/>
    <mergeCell ref="S510:T510"/>
    <mergeCell ref="S511:T511"/>
    <mergeCell ref="S512:T512"/>
    <mergeCell ref="S513:T513"/>
    <mergeCell ref="S502:T502"/>
    <mergeCell ref="S503:T503"/>
    <mergeCell ref="S504:T504"/>
    <mergeCell ref="S487:T487"/>
    <mergeCell ref="S488:T488"/>
    <mergeCell ref="S489:T489"/>
    <mergeCell ref="S490:T490"/>
    <mergeCell ref="S491:T491"/>
    <mergeCell ref="S492:T492"/>
    <mergeCell ref="S493:T493"/>
    <mergeCell ref="S494:T494"/>
    <mergeCell ref="S495:T495"/>
    <mergeCell ref="S496:T496"/>
    <mergeCell ref="S497:T497"/>
    <mergeCell ref="S498:T498"/>
    <mergeCell ref="S499:T499"/>
    <mergeCell ref="S500:T500"/>
    <mergeCell ref="S501:T501"/>
    <mergeCell ref="S478:T478"/>
    <mergeCell ref="S479:T479"/>
    <mergeCell ref="S480:T480"/>
    <mergeCell ref="S481:T481"/>
    <mergeCell ref="S482:T482"/>
    <mergeCell ref="S483:T483"/>
    <mergeCell ref="S484:T484"/>
    <mergeCell ref="S485:T485"/>
    <mergeCell ref="S486:T486"/>
    <mergeCell ref="S469:T469"/>
    <mergeCell ref="S470:T470"/>
    <mergeCell ref="S471:T471"/>
    <mergeCell ref="S472:T472"/>
    <mergeCell ref="S473:T473"/>
    <mergeCell ref="S474:T474"/>
    <mergeCell ref="S475:T475"/>
    <mergeCell ref="S476:T476"/>
    <mergeCell ref="S477:T477"/>
    <mergeCell ref="S460:T460"/>
    <mergeCell ref="S461:T461"/>
    <mergeCell ref="S462:T462"/>
    <mergeCell ref="S463:T463"/>
    <mergeCell ref="S464:T464"/>
    <mergeCell ref="S465:T465"/>
    <mergeCell ref="S466:T466"/>
    <mergeCell ref="S467:T467"/>
    <mergeCell ref="S468:T468"/>
    <mergeCell ref="S451:T451"/>
    <mergeCell ref="S452:T452"/>
    <mergeCell ref="S453:T453"/>
    <mergeCell ref="S454:T454"/>
    <mergeCell ref="S455:T455"/>
    <mergeCell ref="S456:T456"/>
    <mergeCell ref="S457:T457"/>
    <mergeCell ref="S458:T458"/>
    <mergeCell ref="S459:T459"/>
    <mergeCell ref="S442:T442"/>
    <mergeCell ref="S443:T443"/>
    <mergeCell ref="S444:T444"/>
    <mergeCell ref="S445:T445"/>
    <mergeCell ref="S446:T446"/>
    <mergeCell ref="S447:T447"/>
    <mergeCell ref="S448:T448"/>
    <mergeCell ref="S449:T449"/>
    <mergeCell ref="S450:T450"/>
    <mergeCell ref="S433:T433"/>
    <mergeCell ref="S434:T434"/>
    <mergeCell ref="S435:T435"/>
    <mergeCell ref="S436:T436"/>
    <mergeCell ref="S437:T437"/>
    <mergeCell ref="S438:T438"/>
    <mergeCell ref="S439:T439"/>
    <mergeCell ref="S440:T440"/>
    <mergeCell ref="S441:T441"/>
    <mergeCell ref="S424:T424"/>
    <mergeCell ref="S425:T425"/>
    <mergeCell ref="S426:T426"/>
    <mergeCell ref="S427:T427"/>
    <mergeCell ref="S428:T428"/>
    <mergeCell ref="S429:T429"/>
    <mergeCell ref="S430:T430"/>
    <mergeCell ref="S431:T431"/>
    <mergeCell ref="S432:T432"/>
    <mergeCell ref="S415:T415"/>
    <mergeCell ref="S416:T416"/>
    <mergeCell ref="S417:T417"/>
    <mergeCell ref="S418:T418"/>
    <mergeCell ref="S419:T419"/>
    <mergeCell ref="S420:T420"/>
    <mergeCell ref="S421:T421"/>
    <mergeCell ref="S422:T422"/>
    <mergeCell ref="S423:T423"/>
    <mergeCell ref="S406:T406"/>
    <mergeCell ref="S407:T407"/>
    <mergeCell ref="S408:T408"/>
    <mergeCell ref="S409:T409"/>
    <mergeCell ref="S410:T410"/>
    <mergeCell ref="S411:T411"/>
    <mergeCell ref="S412:T412"/>
    <mergeCell ref="S413:T413"/>
    <mergeCell ref="S414:T414"/>
    <mergeCell ref="S397:T397"/>
    <mergeCell ref="S398:T398"/>
    <mergeCell ref="S399:T399"/>
    <mergeCell ref="S400:T400"/>
    <mergeCell ref="S401:T401"/>
    <mergeCell ref="S402:T402"/>
    <mergeCell ref="S403:T403"/>
    <mergeCell ref="S404:T404"/>
    <mergeCell ref="S405:T405"/>
    <mergeCell ref="S388:T388"/>
    <mergeCell ref="S389:T389"/>
    <mergeCell ref="S390:T390"/>
    <mergeCell ref="S391:T391"/>
    <mergeCell ref="S392:T392"/>
    <mergeCell ref="S393:T393"/>
    <mergeCell ref="S394:T394"/>
    <mergeCell ref="S395:T395"/>
    <mergeCell ref="S396:T396"/>
    <mergeCell ref="S379:T379"/>
    <mergeCell ref="S380:T380"/>
    <mergeCell ref="S381:T381"/>
    <mergeCell ref="S382:T382"/>
    <mergeCell ref="S383:T383"/>
    <mergeCell ref="S384:T384"/>
    <mergeCell ref="S385:T385"/>
    <mergeCell ref="S386:T386"/>
    <mergeCell ref="S387:T387"/>
    <mergeCell ref="S370:T370"/>
    <mergeCell ref="S371:T371"/>
    <mergeCell ref="S372:T372"/>
    <mergeCell ref="S373:T373"/>
    <mergeCell ref="S374:T374"/>
    <mergeCell ref="S375:T375"/>
    <mergeCell ref="S376:T376"/>
    <mergeCell ref="S377:T377"/>
    <mergeCell ref="S378:T378"/>
    <mergeCell ref="S361:T361"/>
    <mergeCell ref="S362:T362"/>
    <mergeCell ref="S363:T363"/>
    <mergeCell ref="S364:T364"/>
    <mergeCell ref="S365:T365"/>
    <mergeCell ref="S366:T366"/>
    <mergeCell ref="S367:T367"/>
    <mergeCell ref="S368:T368"/>
    <mergeCell ref="S369:T369"/>
    <mergeCell ref="S352:T352"/>
    <mergeCell ref="S353:T353"/>
    <mergeCell ref="S354:T354"/>
    <mergeCell ref="S355:T355"/>
    <mergeCell ref="S356:T356"/>
    <mergeCell ref="S357:T357"/>
    <mergeCell ref="S358:T358"/>
    <mergeCell ref="S359:T359"/>
    <mergeCell ref="S360:T360"/>
    <mergeCell ref="S343:T343"/>
    <mergeCell ref="S344:T344"/>
    <mergeCell ref="S345:T345"/>
    <mergeCell ref="S346:T346"/>
    <mergeCell ref="S347:T347"/>
    <mergeCell ref="S348:T348"/>
    <mergeCell ref="S349:T349"/>
    <mergeCell ref="S350:T350"/>
    <mergeCell ref="S351:T351"/>
    <mergeCell ref="S334:T334"/>
    <mergeCell ref="S335:T335"/>
    <mergeCell ref="S336:T336"/>
    <mergeCell ref="S337:T337"/>
    <mergeCell ref="S338:T338"/>
    <mergeCell ref="S339:T339"/>
    <mergeCell ref="S340:T340"/>
    <mergeCell ref="S341:T341"/>
    <mergeCell ref="S342:T342"/>
    <mergeCell ref="S325:T325"/>
    <mergeCell ref="S326:T326"/>
    <mergeCell ref="S327:T327"/>
    <mergeCell ref="S328:T328"/>
    <mergeCell ref="S329:T329"/>
    <mergeCell ref="S330:T330"/>
    <mergeCell ref="S331:T331"/>
    <mergeCell ref="S332:T332"/>
    <mergeCell ref="S333:T333"/>
    <mergeCell ref="S316:T316"/>
    <mergeCell ref="S317:T317"/>
    <mergeCell ref="S318:T318"/>
    <mergeCell ref="S319:T319"/>
    <mergeCell ref="S320:T320"/>
    <mergeCell ref="S321:T321"/>
    <mergeCell ref="S322:T322"/>
    <mergeCell ref="S323:T323"/>
    <mergeCell ref="S324:T324"/>
    <mergeCell ref="S307:T307"/>
    <mergeCell ref="S308:T308"/>
    <mergeCell ref="S309:T309"/>
    <mergeCell ref="S310:T310"/>
    <mergeCell ref="S311:T311"/>
    <mergeCell ref="S312:T312"/>
    <mergeCell ref="S313:T313"/>
    <mergeCell ref="S314:T314"/>
    <mergeCell ref="S315:T315"/>
    <mergeCell ref="S298:T298"/>
    <mergeCell ref="S299:T299"/>
    <mergeCell ref="S300:T300"/>
    <mergeCell ref="S301:T301"/>
    <mergeCell ref="S302:T302"/>
    <mergeCell ref="S303:T303"/>
    <mergeCell ref="S304:T304"/>
    <mergeCell ref="S305:T305"/>
    <mergeCell ref="S306:T306"/>
    <mergeCell ref="S289:T289"/>
    <mergeCell ref="S290:T290"/>
    <mergeCell ref="S291:T291"/>
    <mergeCell ref="S292:T292"/>
    <mergeCell ref="S293:T293"/>
    <mergeCell ref="S294:T294"/>
    <mergeCell ref="S295:T295"/>
    <mergeCell ref="S296:T296"/>
    <mergeCell ref="S297:T297"/>
    <mergeCell ref="S280:T280"/>
    <mergeCell ref="S281:T281"/>
    <mergeCell ref="S282:T282"/>
    <mergeCell ref="S283:T283"/>
    <mergeCell ref="S284:T284"/>
    <mergeCell ref="S285:T285"/>
    <mergeCell ref="S286:T286"/>
    <mergeCell ref="S287:T287"/>
    <mergeCell ref="S288:T288"/>
    <mergeCell ref="S271:T271"/>
    <mergeCell ref="S272:T272"/>
    <mergeCell ref="S273:T273"/>
    <mergeCell ref="S274:T274"/>
    <mergeCell ref="S275:T275"/>
    <mergeCell ref="S276:T276"/>
    <mergeCell ref="S277:T277"/>
    <mergeCell ref="S278:T278"/>
    <mergeCell ref="S279:T279"/>
    <mergeCell ref="S262:T262"/>
    <mergeCell ref="S263:T263"/>
    <mergeCell ref="S264:T264"/>
    <mergeCell ref="S265:T265"/>
    <mergeCell ref="S266:T266"/>
    <mergeCell ref="S267:T267"/>
    <mergeCell ref="S268:T268"/>
    <mergeCell ref="S269:T269"/>
    <mergeCell ref="S270:T270"/>
    <mergeCell ref="S253:T253"/>
    <mergeCell ref="S254:T254"/>
    <mergeCell ref="S255:T255"/>
    <mergeCell ref="S256:T256"/>
    <mergeCell ref="S257:T257"/>
    <mergeCell ref="S258:T258"/>
    <mergeCell ref="S259:T259"/>
    <mergeCell ref="S260:T260"/>
    <mergeCell ref="S261:T261"/>
    <mergeCell ref="S244:T244"/>
    <mergeCell ref="S245:T245"/>
    <mergeCell ref="S246:T246"/>
    <mergeCell ref="S247:T247"/>
    <mergeCell ref="S248:T248"/>
    <mergeCell ref="S249:T249"/>
    <mergeCell ref="S250:T250"/>
    <mergeCell ref="S251:T251"/>
    <mergeCell ref="S252:T252"/>
    <mergeCell ref="S235:T235"/>
    <mergeCell ref="S236:T236"/>
    <mergeCell ref="S237:T237"/>
    <mergeCell ref="S238:T238"/>
    <mergeCell ref="S239:T239"/>
    <mergeCell ref="S240:T240"/>
    <mergeCell ref="S241:T241"/>
    <mergeCell ref="S242:T242"/>
    <mergeCell ref="S243:T243"/>
    <mergeCell ref="S226:T226"/>
    <mergeCell ref="S227:T227"/>
    <mergeCell ref="S228:T228"/>
    <mergeCell ref="S229:T229"/>
    <mergeCell ref="S230:T230"/>
    <mergeCell ref="S231:T231"/>
    <mergeCell ref="S232:T232"/>
    <mergeCell ref="S233:T233"/>
    <mergeCell ref="S234:T234"/>
    <mergeCell ref="S217:T217"/>
    <mergeCell ref="S218:T218"/>
    <mergeCell ref="S219:T219"/>
    <mergeCell ref="S220:T220"/>
    <mergeCell ref="S221:T221"/>
    <mergeCell ref="S222:T222"/>
    <mergeCell ref="S223:T223"/>
    <mergeCell ref="S224:T224"/>
    <mergeCell ref="S225:T225"/>
    <mergeCell ref="S208:T208"/>
    <mergeCell ref="S209:T209"/>
    <mergeCell ref="S210:T210"/>
    <mergeCell ref="S211:T211"/>
    <mergeCell ref="S212:T212"/>
    <mergeCell ref="S213:T213"/>
    <mergeCell ref="S214:T214"/>
    <mergeCell ref="S215:T215"/>
    <mergeCell ref="S216:T216"/>
    <mergeCell ref="S199:T199"/>
    <mergeCell ref="S200:T200"/>
    <mergeCell ref="S201:T201"/>
    <mergeCell ref="S202:T202"/>
    <mergeCell ref="S203:T203"/>
    <mergeCell ref="S204:T204"/>
    <mergeCell ref="S205:T205"/>
    <mergeCell ref="S206:T206"/>
    <mergeCell ref="S207:T207"/>
    <mergeCell ref="S13:T13"/>
    <mergeCell ref="S14:T14"/>
    <mergeCell ref="S15:T15"/>
    <mergeCell ref="S16:T16"/>
    <mergeCell ref="S17:T17"/>
    <mergeCell ref="S28:T28"/>
    <mergeCell ref="S29:T29"/>
    <mergeCell ref="S33:T33"/>
    <mergeCell ref="S34:T34"/>
    <mergeCell ref="S30:T30"/>
    <mergeCell ref="S31:T31"/>
    <mergeCell ref="S32:T32"/>
    <mergeCell ref="S23:T23"/>
    <mergeCell ref="S24:T24"/>
    <mergeCell ref="S25:T25"/>
    <mergeCell ref="S26:T26"/>
    <mergeCell ref="S27:T27"/>
    <mergeCell ref="S18:T18"/>
    <mergeCell ref="S19:T19"/>
    <mergeCell ref="S20:T20"/>
    <mergeCell ref="S38:T38"/>
    <mergeCell ref="S21:T21"/>
    <mergeCell ref="S22:T22"/>
    <mergeCell ref="S35:T35"/>
    <mergeCell ref="S36:T36"/>
    <mergeCell ref="S37:T37"/>
    <mergeCell ref="S53:T53"/>
    <mergeCell ref="S54:T54"/>
    <mergeCell ref="S55:T55"/>
    <mergeCell ref="S43:T43"/>
    <mergeCell ref="S44:T44"/>
    <mergeCell ref="S45:T45"/>
    <mergeCell ref="S46:T46"/>
    <mergeCell ref="S47:T47"/>
    <mergeCell ref="S39:T39"/>
    <mergeCell ref="S40:T40"/>
    <mergeCell ref="S41:T41"/>
    <mergeCell ref="S42:T42"/>
    <mergeCell ref="S74:T74"/>
    <mergeCell ref="S75:T75"/>
    <mergeCell ref="S76:T76"/>
    <mergeCell ref="S77:T77"/>
    <mergeCell ref="S73:T73"/>
    <mergeCell ref="S56:T56"/>
    <mergeCell ref="S57:T57"/>
    <mergeCell ref="S48:T48"/>
    <mergeCell ref="S49:T49"/>
    <mergeCell ref="S50:T50"/>
    <mergeCell ref="S51:T51"/>
    <mergeCell ref="S52:T52"/>
    <mergeCell ref="S63:T63"/>
    <mergeCell ref="S64:T64"/>
    <mergeCell ref="S68:T68"/>
    <mergeCell ref="S69:T69"/>
    <mergeCell ref="S70:T70"/>
    <mergeCell ref="S71:T71"/>
    <mergeCell ref="S72:T72"/>
    <mergeCell ref="S65:T65"/>
    <mergeCell ref="S66:T66"/>
    <mergeCell ref="S67:T67"/>
    <mergeCell ref="S58:T58"/>
    <mergeCell ref="S59:T59"/>
    <mergeCell ref="S60:T60"/>
    <mergeCell ref="S61:T61"/>
    <mergeCell ref="S62:T62"/>
    <mergeCell ref="S83:T83"/>
    <mergeCell ref="S84:T84"/>
    <mergeCell ref="S85:T85"/>
    <mergeCell ref="S86:T86"/>
    <mergeCell ref="S87:T87"/>
    <mergeCell ref="S78:T78"/>
    <mergeCell ref="S79:T79"/>
    <mergeCell ref="S80:T80"/>
    <mergeCell ref="S81:T81"/>
    <mergeCell ref="S82:T82"/>
    <mergeCell ref="S93:T93"/>
    <mergeCell ref="S94:T94"/>
    <mergeCell ref="S95:T95"/>
    <mergeCell ref="S96:T96"/>
    <mergeCell ref="S97:T97"/>
    <mergeCell ref="S88:T88"/>
    <mergeCell ref="S89:T89"/>
    <mergeCell ref="S90:T90"/>
    <mergeCell ref="S91:T91"/>
    <mergeCell ref="S92:T92"/>
    <mergeCell ref="S103:T103"/>
    <mergeCell ref="S104:T104"/>
    <mergeCell ref="S105:T105"/>
    <mergeCell ref="S106:T106"/>
    <mergeCell ref="S107:T107"/>
    <mergeCell ref="S98:T98"/>
    <mergeCell ref="S99:T99"/>
    <mergeCell ref="S100:T100"/>
    <mergeCell ref="S101:T101"/>
    <mergeCell ref="S102:T102"/>
    <mergeCell ref="S113:T113"/>
    <mergeCell ref="S114:T114"/>
    <mergeCell ref="S115:T115"/>
    <mergeCell ref="S116:T116"/>
    <mergeCell ref="S117:T117"/>
    <mergeCell ref="S108:T108"/>
    <mergeCell ref="S109:T109"/>
    <mergeCell ref="S110:T110"/>
    <mergeCell ref="S111:T111"/>
    <mergeCell ref="S112:T112"/>
    <mergeCell ref="S123:T123"/>
    <mergeCell ref="S124:T124"/>
    <mergeCell ref="S125:T125"/>
    <mergeCell ref="S126:T126"/>
    <mergeCell ref="S127:T127"/>
    <mergeCell ref="S118:T118"/>
    <mergeCell ref="S119:T119"/>
    <mergeCell ref="S120:T120"/>
    <mergeCell ref="S121:T121"/>
    <mergeCell ref="S122:T122"/>
    <mergeCell ref="S133:T133"/>
    <mergeCell ref="S134:T134"/>
    <mergeCell ref="S135:T135"/>
    <mergeCell ref="S136:T136"/>
    <mergeCell ref="S137:T137"/>
    <mergeCell ref="S128:T128"/>
    <mergeCell ref="S129:T129"/>
    <mergeCell ref="S130:T130"/>
    <mergeCell ref="S131:T131"/>
    <mergeCell ref="S132:T132"/>
    <mergeCell ref="S143:T143"/>
    <mergeCell ref="S144:T144"/>
    <mergeCell ref="S145:T145"/>
    <mergeCell ref="S146:T146"/>
    <mergeCell ref="S147:T147"/>
    <mergeCell ref="S138:T138"/>
    <mergeCell ref="S139:T139"/>
    <mergeCell ref="S140:T140"/>
    <mergeCell ref="S141:T141"/>
    <mergeCell ref="S142:T142"/>
    <mergeCell ref="S153:T153"/>
    <mergeCell ref="S154:T154"/>
    <mergeCell ref="S155:T155"/>
    <mergeCell ref="S156:T156"/>
    <mergeCell ref="S157:T157"/>
    <mergeCell ref="S148:T148"/>
    <mergeCell ref="S149:T149"/>
    <mergeCell ref="S150:T150"/>
    <mergeCell ref="S151:T151"/>
    <mergeCell ref="S152:T152"/>
    <mergeCell ref="S180:T180"/>
    <mergeCell ref="S181:T181"/>
    <mergeCell ref="S182:T182"/>
    <mergeCell ref="K8:L8"/>
    <mergeCell ref="I6:P7"/>
    <mergeCell ref="I3:P5"/>
    <mergeCell ref="M2:P2"/>
    <mergeCell ref="N13:P13"/>
    <mergeCell ref="N14:P14"/>
    <mergeCell ref="B7:D7"/>
    <mergeCell ref="B6:D6"/>
    <mergeCell ref="C5:D5"/>
    <mergeCell ref="S163:T163"/>
    <mergeCell ref="S164:T164"/>
    <mergeCell ref="S165:T165"/>
    <mergeCell ref="S166:T166"/>
    <mergeCell ref="S167:T167"/>
    <mergeCell ref="S158:T158"/>
    <mergeCell ref="S159:T159"/>
    <mergeCell ref="S160:T160"/>
    <mergeCell ref="S161:T161"/>
    <mergeCell ref="S162:T162"/>
    <mergeCell ref="S173:T173"/>
    <mergeCell ref="S174:T174"/>
    <mergeCell ref="S175:T175"/>
    <mergeCell ref="S176:T176"/>
    <mergeCell ref="S177:T177"/>
    <mergeCell ref="S168:T168"/>
    <mergeCell ref="S169:T169"/>
    <mergeCell ref="S170:T170"/>
    <mergeCell ref="S171:T171"/>
    <mergeCell ref="S172:T172"/>
    <mergeCell ref="C4:D4"/>
    <mergeCell ref="C3:D3"/>
    <mergeCell ref="C2:D2"/>
    <mergeCell ref="I11:I12"/>
    <mergeCell ref="J11:J12"/>
    <mergeCell ref="K11:K12"/>
    <mergeCell ref="L11:L12"/>
    <mergeCell ref="N11:Q12"/>
    <mergeCell ref="I9:J9"/>
    <mergeCell ref="I2:L2"/>
    <mergeCell ref="K9:L9"/>
    <mergeCell ref="M9:N9"/>
    <mergeCell ref="A1:Q1"/>
    <mergeCell ref="S198:T198"/>
    <mergeCell ref="S193:T193"/>
    <mergeCell ref="S194:T194"/>
    <mergeCell ref="S195:T195"/>
    <mergeCell ref="S196:T196"/>
    <mergeCell ref="S197:T197"/>
    <mergeCell ref="S188:T188"/>
    <mergeCell ref="S189:T189"/>
    <mergeCell ref="S190:T190"/>
    <mergeCell ref="S191:T191"/>
    <mergeCell ref="S192:T192"/>
    <mergeCell ref="S183:T183"/>
    <mergeCell ref="S184:T184"/>
    <mergeCell ref="S185:T185"/>
    <mergeCell ref="S186:T186"/>
    <mergeCell ref="S187:T187"/>
    <mergeCell ref="I8:J8"/>
    <mergeCell ref="S178:T178"/>
    <mergeCell ref="S179:T179"/>
  </mergeCells>
  <conditionalFormatting sqref="M26:M515">
    <cfRule type="expression" dxfId="88" priority="241">
      <formula>AND($C25="",$G25="",$H25="")</formula>
    </cfRule>
    <cfRule type="expression" dxfId="87" priority="246" stopIfTrue="1">
      <formula>AND($C26="",$G26="")</formula>
    </cfRule>
  </conditionalFormatting>
  <conditionalFormatting sqref="A25:L25 N25:V25">
    <cfRule type="expression" dxfId="86" priority="15" stopIfTrue="1">
      <formula>AND($B25="",$C25="")</formula>
    </cfRule>
  </conditionalFormatting>
  <conditionalFormatting sqref="M25">
    <cfRule type="expression" dxfId="85" priority="64">
      <formula>AND($C$25="",$G$25="")</formula>
    </cfRule>
  </conditionalFormatting>
  <conditionalFormatting sqref="N8 K8 P8">
    <cfRule type="expression" dxfId="84" priority="272">
      <formula>SEARCH("&lt;Select",K8)</formula>
    </cfRule>
  </conditionalFormatting>
  <conditionalFormatting sqref="A26:L515 N26:V515">
    <cfRule type="expression" dxfId="83" priority="54" stopIfTrue="1">
      <formula>AND($B26="",$C26="",$G26="")</formula>
    </cfRule>
    <cfRule type="expression" dxfId="82" priority="65">
      <formula>AND($B26="",$C26="",$G26="",$C25="",$G25="")</formula>
    </cfRule>
  </conditionalFormatting>
  <conditionalFormatting sqref="A15:V25">
    <cfRule type="expression" dxfId="81" priority="4" stopIfTrue="1">
      <formula>OR($C$2="",$C$3="",$C$4="",$C$5="",$C$4="&lt;Select&gt;")</formula>
    </cfRule>
  </conditionalFormatting>
  <conditionalFormatting sqref="A11:H12">
    <cfRule type="expression" dxfId="80" priority="1" stopIfTrue="1">
      <formula>$A$11="Your action has resulted in an error. The PAF does not support drag and drop between cells. Please use the undo function and correctly input the values."</formula>
    </cfRule>
    <cfRule type="expression" dxfId="79" priority="12">
      <formula>$A$11&lt;&gt;""</formula>
    </cfRule>
  </conditionalFormatting>
  <conditionalFormatting sqref="H2:P2">
    <cfRule type="expression" dxfId="78" priority="14">
      <formula>OR($C$4="",$C$4="&lt;Select&gt;")</formula>
    </cfRule>
  </conditionalFormatting>
  <conditionalFormatting sqref="B16">
    <cfRule type="expression" dxfId="77" priority="8" stopIfTrue="1">
      <formula>OR($C$2="",$C$3="",$C$4="",$C$5="",$C$4="&lt;Select&gt;")</formula>
    </cfRule>
  </conditionalFormatting>
  <conditionalFormatting sqref="B15:B515">
    <cfRule type="expression" dxfId="76" priority="3">
      <formula>AND(B15="",OR($C15&lt;&gt;"",$D15&lt;&gt;"",$E15&lt;&gt;"",$F15&lt;&gt;"",$G15&lt;&gt;"",$I15&lt;&gt;"",$J15&lt;&gt;"",$K15&lt;&gt;"",$L15&lt;&gt;""))</formula>
    </cfRule>
  </conditionalFormatting>
  <conditionalFormatting sqref="M15:M515">
    <cfRule type="expression" dxfId="75" priority="13">
      <formula>$M15=""</formula>
    </cfRule>
  </conditionalFormatting>
  <dataValidations xWindow="699" yWindow="837" count="6">
    <dataValidation type="whole" allowBlank="1" showInputMessage="1" showErrorMessage="1" errorTitle="Invalid Fund #" error="Fund # must be 4 digits. " sqref="I14:J14" xr:uid="{00000000-0002-0000-0000-000000000000}">
      <formula1>1000</formula1>
      <formula2>9999</formula2>
    </dataValidation>
    <dataValidation type="whole" allowBlank="1" showInputMessage="1" showErrorMessage="1" errorTitle="Invalid Fund #" error="Fund # must be 4 digits. " sqref="K14" xr:uid="{00000000-0002-0000-0000-000001000000}">
      <formula1>4000</formula1>
      <formula2>8000</formula2>
    </dataValidation>
    <dataValidation type="whole" allowBlank="1" showInputMessage="1" showErrorMessage="1" sqref="L14:L15" xr:uid="{00000000-0002-0000-0000-000002000000}">
      <formula1>0</formula1>
      <formula2>99</formula2>
    </dataValidation>
    <dataValidation type="whole" allowBlank="1" showInputMessage="1" showErrorMessage="1" errorTitle="Warning" error="Program # must be a 2 digit input. " sqref="L16:L515" xr:uid="{00000000-0002-0000-0000-000003000000}">
      <formula1>0</formula1>
      <formula2>99</formula2>
    </dataValidation>
    <dataValidation type="decimal" allowBlank="1" showErrorMessage="1" errorTitle="Hours" error="Hours worked in a day must be in range of 0-24" promptTitle="Hours" prompt="Select value from 0-24 hours" sqref="G15:G515" xr:uid="{00000000-0002-0000-0000-000004000000}">
      <formula1>0</formula1>
      <formula2>24</formula2>
    </dataValidation>
    <dataValidation type="list" allowBlank="1" showInputMessage="1" showErrorMessage="1" sqref="N14:P515" xr:uid="{00000000-0002-0000-0000-000005000000}">
      <formula1>INDIRECT($W14)</formula1>
    </dataValidation>
  </dataValidations>
  <hyperlinks>
    <hyperlink ref="B7:D7" r:id="rId1" display="To review Frequently Asked Questions (FAQs) related to PAF, please click here.  " xr:uid="{00000000-0004-0000-0000-000000000000}"/>
  </hyperlinks>
  <pageMargins left="0.25" right="0.25" top="0.75" bottom="0.75" header="0.3" footer="0.3"/>
  <pageSetup scale="54" fitToHeight="0" orientation="landscape" horizontalDpi="1200" verticalDpi="1200" r:id="rId2"/>
  <ignoredErrors>
    <ignoredError sqref="E14" numberStoredAsText="1"/>
    <ignoredError sqref="E4"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60" r:id="rId5" name="Check Box 36">
              <controlPr defaultSize="0" print="0" autoFill="0" autoLine="0" autoPict="0" altText="FOAP Details">
                <anchor moveWithCells="1">
                  <from>
                    <xdr:col>12</xdr:col>
                    <xdr:colOff>0</xdr:colOff>
                    <xdr:row>10</xdr:row>
                    <xdr:rowOff>76200</xdr:rowOff>
                  </from>
                  <to>
                    <xdr:col>13</xdr:col>
                    <xdr:colOff>19050</xdr:colOff>
                    <xdr:row>11</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5" stopIfTrue="1" id="{00000000-000E-0000-0000-000002000000}">
            <xm:f>OR($B15="Overtime",$B15="7th Day Overtime",$B15="",$B15=EL!$A$1)</xm:f>
            <x14:dxf>
              <font>
                <color rgb="FF002060"/>
              </font>
              <fill>
                <patternFill>
                  <bgColor rgb="FF002060"/>
                </patternFill>
              </fill>
            </x14:dxf>
          </x14:cfRule>
          <xm:sqref>H15:H515</xm:sqref>
        </x14:conditionalFormatting>
        <x14:conditionalFormatting xmlns:xm="http://schemas.microsoft.com/office/excel/2006/main">
          <x14:cfRule type="expression" priority="16" stopIfTrue="1" id="{52816854-1D30-46E7-9E11-665F43A86FEC}">
            <xm:f>EL!$F$10=0</xm:f>
            <x14:dxf>
              <font>
                <color theme="0"/>
              </font>
              <fill>
                <patternFill patternType="none">
                  <bgColor auto="1"/>
                </patternFill>
              </fill>
              <border>
                <left/>
                <right/>
                <top/>
                <bottom/>
                <vertical/>
                <horizontal/>
              </border>
            </x14:dxf>
          </x14:cfRule>
          <xm:sqref>R11 W11:W12 R1:V1 R13:W515</xm:sqref>
        </x14:conditionalFormatting>
        <x14:conditionalFormatting xmlns:xm="http://schemas.microsoft.com/office/excel/2006/main">
          <x14:cfRule type="expression" priority="80" id="{46B24B51-ACB6-4D15-8AB6-6BDE6E6FA23D}">
            <xm:f>EL!$F$10=0</xm:f>
            <x14:dxf>
              <font>
                <color theme="0"/>
              </font>
              <fill>
                <patternFill patternType="none">
                  <bgColor auto="1"/>
                </patternFill>
              </fill>
              <border>
                <left/>
                <right/>
                <top/>
                <bottom/>
                <vertical/>
                <horizontal/>
              </border>
            </x14:dxf>
          </x14:cfRule>
          <xm:sqref>R17:V24</xm:sqref>
        </x14:conditionalFormatting>
        <x14:conditionalFormatting xmlns:xm="http://schemas.microsoft.com/office/excel/2006/main">
          <x14:cfRule type="expression" priority="79" id="{41B91D1B-6B65-4FCC-AEE3-BEDF0EB8DB7E}">
            <xm:f>EL!$F$10=0</xm:f>
            <x14:dxf>
              <font>
                <color theme="0"/>
              </font>
              <fill>
                <patternFill patternType="none">
                  <bgColor auto="1"/>
                </patternFill>
              </fill>
              <border>
                <left/>
                <right/>
                <top/>
                <bottom/>
                <vertical/>
                <horizontal/>
              </border>
            </x14:dxf>
          </x14:cfRule>
          <xm:sqref>R26:V26</xm:sqref>
        </x14:conditionalFormatting>
        <x14:conditionalFormatting xmlns:xm="http://schemas.microsoft.com/office/excel/2006/main">
          <x14:cfRule type="expression" priority="75" id="{D2EDC5FC-9DE8-49CE-A540-7B0BC69E87EF}">
            <xm:f>EL!$F$10=0</xm:f>
            <x14:dxf>
              <font>
                <color theme="0"/>
              </font>
              <fill>
                <patternFill patternType="none">
                  <bgColor auto="1"/>
                </patternFill>
              </fill>
              <border>
                <left/>
                <right/>
                <top/>
                <bottom/>
                <vertical/>
                <horizontal/>
              </border>
            </x14:dxf>
          </x14:cfRule>
          <xm:sqref>R27:V27</xm:sqref>
        </x14:conditionalFormatting>
        <x14:conditionalFormatting xmlns:xm="http://schemas.microsoft.com/office/excel/2006/main">
          <x14:cfRule type="expression" priority="72" id="{CE7B6995-11A9-45DA-98BF-BEA5CFD0017F}">
            <xm:f>EL!$F$10=0</xm:f>
            <x14:dxf>
              <font>
                <color theme="0"/>
              </font>
              <fill>
                <patternFill patternType="none">
                  <bgColor auto="1"/>
                </patternFill>
              </fill>
              <border>
                <left/>
                <right/>
                <top/>
                <bottom/>
                <vertical/>
                <horizontal/>
              </border>
            </x14:dxf>
          </x14:cfRule>
          <xm:sqref>R28:V28 R30:V30 R32:V32 R34:V34 R36:V36 R38:V38 R40:V40 R42:V42 R44:V44 R46:V46 R48:V48 R50:V50 R52:V52 R54:V54 R56:V56 R58:V58 R60:V60 R62:V62 R64:V64 R66:V66 R68:V68 R70:V70 R72:V72 R74:V74 R76:V76 R78:V78 R80:V80 R82:V82 R84:V84 R86:V86 R88:V88 R90:V90 R92:V92 R94:V94 R96:V96 R98:V98 R100:V100 R102:V102 R104:V104 R106:V106 R108:V108 R110:V110 R112:V112 R114:V114 R116:V116 R118:V118 R120:V120 R122:V122 R124:V124 R126:V126 R128:V128 R130:V130 R132:V132 R134:V134 R136:V136 R138:V138 R140:V140 R142:V142 R144:V144 R146:V146 R148:V148 R150:V150 R152:V152 R154:V154 R156:V156 R158:V158 R160:V160 R162:V162 R164:V164 R166:V166 R168:V168 R170:V170 R172:V172 R174:V174 R176:V176 R178:V178 R180:V180 R182:V182 R184:V184 R186:V186 R188:V188 R190:V190 R192:V192 R194:V194 R196:V196 R198:V198 R200:V200 R202:V202 R204:V204 R206:V206 R208:V208 R210:V210 R212:V212 R214:V214 R216:V216 R218:V218 R220:V220 R222:V222 R224:V224 R226:V226 R228:V228 R230:V230 R232:V232 R234:V234 R236:V236 R238:V238 R240:V240 R242:V242 R244:V244 R246:V246 R248:V248 R250:V250 R252:V252 R254:V254 R256:V256 R258:V258 R260:V260 R262:V262 R264:V264 R266:V266 R268:V268 R270:V270 R272:V272 R274:V274 R276:V276 R278:V278 R280:V280 R282:V282 R284:V284 R286:V286 R288:V288 R290:V290 R292:V292 R294:V294 R296:V296 R298:V298 R300:V300 R302:V302 R304:V304 R306:V306 R308:V308 R310:V310 R312:V312 R314:V314 R316:V316 R318:V318 R320:V320 R322:V322 R324:V324 R326:V326 R328:V328 R330:V330 R332:V332 R334:V334 R336:V336 R338:V338 R340:V340 R342:V342 R344:V344 R346:V346 R348:V348 R350:V350 R352:V352 R354:V354 R356:V356 R358:V358 R360:V360 R362:V362 R364:V364 R366:V366 R368:V368 R370:V370 R372:V372 R374:V374 R376:V376 R378:V378 R380:V380 R382:V382 R384:V384 R386:V386 R388:V388 R390:V390 R392:V392 R394:V394 R396:V396 R398:V398 R400:V400 R402:V402 R404:V404 R406:V406 R408:V408 R410:V410 R412:V412 R414:V414 R416:V416 R418:V418 R420:V420 R422:V422 R424:V424 R426:V426 R428:V428 R430:V430 R432:V432 R434:V434 R436:V436 R438:V438 R440:V440 R442:V442 R444:V444 R446:V446 R448:V448 R450:V450 R452:V452 R454:V454 R456:V456 R458:V458 R460:V460 R462:V462 R464:V464 R466:V466 R468:V468 R470:V470 R472:V472 R474:V474 R476:V476 R478:V478 R480:V480 R482:V482 R484:V484 R486:V486 R488:V488 R490:V490 R492:V492 R494:V494 R496:V496 R498:V498 R500:V500 R502:V502 R504:V504 R506:V506 R508:V508 R510:V510 R512:V512 R514:V514</xm:sqref>
        </x14:conditionalFormatting>
        <x14:conditionalFormatting xmlns:xm="http://schemas.microsoft.com/office/excel/2006/main">
          <x14:cfRule type="expression" priority="69" id="{EC22D942-33AE-4E57-9F62-30C31CE421D8}">
            <xm:f>EL!$F$10=0</xm:f>
            <x14:dxf>
              <font>
                <color theme="0"/>
              </font>
              <fill>
                <patternFill patternType="none">
                  <bgColor auto="1"/>
                </patternFill>
              </fill>
              <border>
                <left/>
                <right/>
                <top/>
                <bottom/>
                <vertical/>
                <horizontal/>
              </border>
            </x14:dxf>
          </x14:cfRule>
          <xm:sqref>R29:V29 R31:V31 R33:V33 R35:V35 R37:V37 R39:V39 R41:V41 R43:V43 R45:V45 R47:V47 R49:V49 R51:V51 R53:V53 R55:V55 R57:V57 R59:V59 R61:V61 R63:V63 R65:V65 R67:V67 R69:V69 R71:V71 R73:V73 R75:V75 R77:V77 R79:V79 R81:V81 R83:V83 R85:V85 R87:V87 R89:V89 R91:V91 R93:V93 R95:V95 R97:V97 R99:V99 R101:V101 R103:V103 R105:V105 R107:V107 R109:V109 R111:V111 R113:V113 R115:V115 R117:V117 R119:V119 R121:V121 R123:V123 R125:V125 R127:V127 R129:V129 R131:V131 R133:V133 R135:V135 R137:V137 R139:V139 R141:V141 R143:V143 R145:V145 R147:V147 R149:V149 R151:V151 R153:V153 R155:V155 R157:V157 R159:V159 R161:V161 R163:V163 R165:V165 R167:V167 R169:V169 R171:V171 R173:V173 R175:V175 R177:V177 R179:V179 R181:V181 R183:V183 R185:V185 R187:V187 R189:V189 R191:V191 R193:V193 R195:V195 R197:V197 R199:V199 R201:V201 R203:V203 R205:V205 R207:V207 R209:V209 R211:V211 R213:V213 R215:V215 R217:V217 R219:V219 R221:V221 R223:V223 R225:V225 R227:V227 R229:V229 R231:V231 R233:V233 R235:V235 R237:V237 R239:V239 R241:V241 R243:V243 R245:V245 R247:V247 R249:V249 R251:V251 R253:V253 R255:V255 R257:V257 R259:V259 R261:V261 R263:V263 R265:V265 R267:V267 R269:V269 R271:V271 R273:V273 R275:V275 R277:V277 R279:V279 R281:V281 R283:V283 R285:V285 R287:V287 R289:V289 R291:V291 R293:V293 R295:V295 R297:V297 R299:V299 R301:V301 R303:V303 R305:V305 R307:V307 R309:V309 R311:V311 R313:V313 R315:V315 R317:V317 R319:V319 R321:V321 R323:V323 R325:V325 R327:V327 R329:V329 R331:V331 R333:V333 R335:V335 R337:V337 R339:V339 R341:V341 R343:V343 R345:V345 R347:V347 R349:V349 R351:V351 R353:V353 R355:V355 R357:V357 R359:V359 R361:V361 R363:V363 R365:V365 R367:V367 R369:V369 R371:V371 R373:V373 R375:V375 R377:V377 R379:V379 R381:V381 R383:V383 R385:V385 R387:V387 R389:V389 R391:V391 R393:V393 R395:V395 R397:V397 R399:V399 R401:V401 R403:V403 R405:V405 R407:V407 R409:V409 R411:V411 R413:V413 R415:V415 R417:V417 R419:V419 R421:V421 R423:V423 R425:V425 R427:V427 R429:V429 R431:V431 R433:V433 R435:V435 R437:V437 R439:V439 R441:V441 R443:V443 R445:V445 R447:V447 R449:V449 R451:V451 R453:V453 R455:V455 R457:V457 R459:V459 R461:V461 R463:V463 R465:V465 R467:V467 R469:V469 R471:V471 R473:V473 R475:V475 R477:V477 R479:V479 R481:V481 R483:V483 R485:V485 R487:V487 R489:V489 R491:V491 R493:V493 R495:V495 R497:V497 R499:V499 R501:V501 R503:V503 R505:V505 R507:V507 R509:V509 R511:V511 R513:V513 R515:V515</xm:sqref>
        </x14:conditionalFormatting>
        <x14:conditionalFormatting xmlns:xm="http://schemas.microsoft.com/office/excel/2006/main">
          <x14:cfRule type="expression" priority="247" id="{C2B48080-F9F8-4610-8DF9-997839F7E60C}">
            <xm:f>OR($C2="",$C2=EL!$E$4)</xm:f>
            <x14:dxf>
              <font>
                <color theme="0"/>
              </font>
              <fill>
                <patternFill>
                  <bgColor rgb="FF0098E6"/>
                </patternFill>
              </fill>
              <border>
                <right style="thin">
                  <color auto="1"/>
                </right>
                <top style="thin">
                  <color auto="1"/>
                </top>
                <bottom style="thin">
                  <color auto="1"/>
                </bottom>
                <vertical/>
                <horizontal/>
              </border>
            </x14:dxf>
          </x14:cfRule>
          <xm:sqref>C2:D5</xm:sqref>
        </x14:conditionalFormatting>
        <x14:conditionalFormatting xmlns:xm="http://schemas.microsoft.com/office/excel/2006/main">
          <x14:cfRule type="expression" priority="258" stopIfTrue="1" id="{00000000-000E-0000-0000-000003000000}">
            <xm:f>OR($M$2="",$M$2=EL!$A$19)</xm:f>
            <x14:dxf>
              <font>
                <color theme="0"/>
              </font>
              <fill>
                <patternFill>
                  <bgColor theme="0"/>
                </patternFill>
              </fill>
              <border>
                <left/>
                <right/>
                <top/>
                <bottom/>
                <vertical/>
                <horizontal/>
              </border>
            </x14:dxf>
          </x14:cfRule>
          <xm:sqref>G9</xm:sqref>
        </x14:conditionalFormatting>
        <x14:conditionalFormatting xmlns:xm="http://schemas.microsoft.com/office/excel/2006/main">
          <x14:cfRule type="expression" priority="30" id="{6034F751-82C6-49B8-912F-C4DA8BA8401C}">
            <xm:f>AND(OR($C$4&lt;&gt;"",$C$4&lt;&gt;EL!$E$4),$M$2&lt;&gt;EL!$A$19)</xm:f>
            <x14:dxf>
              <fill>
                <patternFill>
                  <bgColor rgb="FFE7E6E6"/>
                </patternFill>
              </fill>
              <border>
                <left style="thin">
                  <color auto="1"/>
                </left>
                <right style="thin">
                  <color auto="1"/>
                </right>
                <top style="thin">
                  <color auto="1"/>
                </top>
                <bottom style="thin">
                  <color auto="1"/>
                </bottom>
              </border>
            </x14:dxf>
          </x14:cfRule>
          <xm:sqref>I3:P7</xm:sqref>
        </x14:conditionalFormatting>
        <x14:conditionalFormatting xmlns:xm="http://schemas.microsoft.com/office/excel/2006/main">
          <x14:cfRule type="expression" priority="29" id="{A8FC5183-6201-4764-9236-40F697082758}">
            <xm:f>$M$2&lt;&gt;EL!$A$19</xm:f>
            <x14:dxf>
              <fill>
                <patternFill>
                  <bgColor rgb="FFFFDB00"/>
                </patternFill>
              </fill>
              <border>
                <left style="thin">
                  <color auto="1"/>
                </left>
                <right style="thin">
                  <color auto="1"/>
                </right>
                <top style="thin">
                  <color auto="1"/>
                </top>
                <bottom style="thin">
                  <color auto="1"/>
                </bottom>
                <vertical/>
                <horizontal/>
              </border>
            </x14:dxf>
          </x14:cfRule>
          <xm:sqref>I8:J8</xm:sqref>
        </x14:conditionalFormatting>
        <x14:conditionalFormatting xmlns:xm="http://schemas.microsoft.com/office/excel/2006/main">
          <x14:cfRule type="expression" priority="18" stopIfTrue="1" id="{307C64B2-76F4-41DE-92C3-3FDB1D22E825}">
            <xm:f>$M$2=EL!$A$19</xm:f>
            <x14:dxf>
              <font>
                <color theme="0"/>
              </font>
              <fill>
                <patternFill>
                  <bgColor theme="0"/>
                </patternFill>
              </fill>
              <border>
                <right/>
                <vertical/>
                <horizontal/>
              </border>
            </x14:dxf>
          </x14:cfRule>
          <xm:sqref>K8:L8 N8 P8 O8</xm:sqref>
        </x14:conditionalFormatting>
        <x14:conditionalFormatting xmlns:xm="http://schemas.microsoft.com/office/excel/2006/main">
          <x14:cfRule type="expression" priority="27" id="{62B3C3A1-0D27-4081-B91B-34B945DE4E71}">
            <xm:f>$K$8=EL!$E$16</xm:f>
            <x14:dxf>
              <font>
                <color theme="0"/>
              </font>
              <fill>
                <patternFill>
                  <bgColor theme="0"/>
                </patternFill>
              </fill>
              <border>
                <left/>
                <right/>
                <bottom/>
              </border>
            </x14:dxf>
          </x14:cfRule>
          <xm:sqref>N8 P8</xm:sqref>
        </x14:conditionalFormatting>
        <x14:conditionalFormatting xmlns:xm="http://schemas.microsoft.com/office/excel/2006/main">
          <x14:cfRule type="expression" priority="28" id="{B89E2D2F-3BA0-4F7A-A822-C4020EE916CE}">
            <xm:f>AND($K$8&lt;&gt;EL!$E$16,$M$2&lt;&gt;EL!$A$19)</xm:f>
            <x14:dxf>
              <fill>
                <patternFill>
                  <bgColor theme="0"/>
                </patternFill>
              </fill>
              <border>
                <right style="thin">
                  <color auto="1"/>
                </right>
                <top style="thin">
                  <color auto="1"/>
                </top>
                <bottom style="thin">
                  <color auto="1"/>
                </bottom>
                <vertical/>
                <horizontal/>
              </border>
            </x14:dxf>
          </x14:cfRule>
          <xm:sqref>K8:L8</xm:sqref>
        </x14:conditionalFormatting>
        <x14:conditionalFormatting xmlns:xm="http://schemas.microsoft.com/office/excel/2006/main">
          <x14:cfRule type="expression" priority="22" id="{2E5BB935-A064-4FCF-AAEB-2B9BB3FB22EE}">
            <xm:f>$M$2=EL!$A$19</xm:f>
            <x14:dxf>
              <font>
                <color theme="0"/>
              </font>
              <fill>
                <patternFill>
                  <bgColor rgb="FF0098E6"/>
                </patternFill>
              </fill>
            </x14:dxf>
          </x14:cfRule>
          <xm:sqref>M2:P2</xm:sqref>
        </x14:conditionalFormatting>
        <x14:conditionalFormatting xmlns:xm="http://schemas.microsoft.com/office/excel/2006/main">
          <x14:cfRule type="expression" priority="21" id="{63861F39-BC2F-446E-8352-24C86991CB54}">
            <xm:f>AND($K$8&lt;&gt;EL!$E$16,$M$2&lt;&gt;EL!$A$19)</xm:f>
            <x14:dxf>
              <fill>
                <patternFill>
                  <bgColor rgb="FFFFDB00"/>
                </patternFill>
              </fill>
              <border>
                <left style="thin">
                  <color auto="1"/>
                </left>
                <right style="thin">
                  <color auto="1"/>
                </right>
                <top style="thin">
                  <color auto="1"/>
                </top>
                <bottom style="thin">
                  <color auto="1"/>
                </bottom>
              </border>
            </x14:dxf>
          </x14:cfRule>
          <xm:sqref>M8</xm:sqref>
        </x14:conditionalFormatting>
        <x14:conditionalFormatting xmlns:xm="http://schemas.microsoft.com/office/excel/2006/main">
          <x14:cfRule type="expression" priority="20" id="{E0E67686-E95E-4843-A610-1C879C24F43C}">
            <xm:f>OR($K$8=EL!$E$16,$K$8="",$M$2=EL!$A$19,$N$8="&lt;Select&gt;")</xm:f>
            <x14:dxf>
              <font>
                <color theme="0"/>
              </font>
              <fill>
                <patternFill>
                  <bgColor theme="0"/>
                </patternFill>
              </fill>
              <border>
                <left/>
                <right/>
                <bottom/>
                <vertical/>
                <horizontal/>
              </border>
            </x14:dxf>
          </x14:cfRule>
          <xm:sqref>I9:J9</xm:sqref>
        </x14:conditionalFormatting>
        <x14:conditionalFormatting xmlns:xm="http://schemas.microsoft.com/office/excel/2006/main">
          <x14:cfRule type="expression" priority="19" id="{BCCA467B-A4D7-4A4B-816B-6CCD6A14FF84}">
            <xm:f>OR($M$2=EL!$A$19,$M$2="",$K$8=EL!$E$16,$N$8="&lt;Select&gt;")</xm:f>
            <x14:dxf>
              <font>
                <color theme="0"/>
              </font>
              <fill>
                <patternFill>
                  <bgColor theme="0"/>
                </patternFill>
              </fill>
              <border>
                <left/>
                <right/>
                <bottom/>
              </border>
            </x14:dxf>
          </x14:cfRule>
          <xm:sqref>K9:L9</xm:sqref>
        </x14:conditionalFormatting>
        <x14:conditionalFormatting xmlns:xm="http://schemas.microsoft.com/office/excel/2006/main">
          <x14:cfRule type="expression" priority="23" id="{4009FE06-E8F0-4F32-AC44-006E0A08AB44}">
            <xm:f>OR($M$2=EL!$A$19,$M$2="")</xm:f>
            <x14:dxf>
              <font>
                <color theme="0"/>
              </font>
              <fill>
                <patternFill>
                  <bgColor theme="0"/>
                </patternFill>
              </fill>
              <border>
                <left/>
                <right/>
                <top/>
                <bottom/>
                <vertical/>
                <horizontal/>
              </border>
            </x14:dxf>
          </x14:cfRule>
          <xm:sqref>I6:P9</xm:sqref>
        </x14:conditionalFormatting>
        <x14:conditionalFormatting xmlns:xm="http://schemas.microsoft.com/office/excel/2006/main">
          <x14:cfRule type="expression" priority="17" id="{BF61BA48-37ED-4CC3-B756-EC726E6EBCD7}">
            <xm:f>OR($K$8="",$K$8=EL!$E$16,$M$9="",$N$8="&lt;Select&gt;",$M$2=EL!$A$7,$M$2=EL!$A$2,$K$8=EL!$E$25,$K$8=EL!$E$18,$K$8=EL!$E$22)</xm:f>
            <x14:dxf>
              <font>
                <color theme="0"/>
              </font>
              <fill>
                <patternFill>
                  <bgColor theme="0"/>
                </patternFill>
              </fill>
              <border>
                <right/>
                <bottom/>
                <vertical/>
                <horizontal/>
              </border>
            </x14:dxf>
          </x14:cfRule>
          <xm:sqref>M9:N9</xm:sqref>
        </x14:conditionalFormatting>
        <x14:conditionalFormatting xmlns:xm="http://schemas.microsoft.com/office/excel/2006/main">
          <x14:cfRule type="expression" priority="2" stopIfTrue="1" id="{A09FAED8-FE3D-48B1-9C75-7C6413AD1115}">
            <xm:f>EL!$E$1&gt;0</xm:f>
            <x14:dxf>
              <font>
                <color rgb="FFFFDB00"/>
              </font>
              <fill>
                <patternFill>
                  <bgColor rgb="FFFFDB00"/>
                </patternFill>
              </fill>
              <border>
                <left/>
                <right/>
                <top/>
                <bottom/>
                <vertical/>
                <horizontal/>
              </border>
            </x14:dxf>
          </x14:cfRule>
          <xm:sqref>A2:V515</xm:sqref>
        </x14:conditionalFormatting>
        <x14:conditionalFormatting xmlns:xm="http://schemas.microsoft.com/office/excel/2006/main">
          <x14:cfRule type="expression" priority="164" id="{59BFE903-B25E-4216-B351-9A72DC51881E}">
            <xm:f>AND(C15="",$B15&lt;&gt;"",$B15&lt;&gt;EL!$A$1)</xm:f>
            <x14:dxf>
              <font>
                <color theme="0"/>
              </font>
              <fill>
                <patternFill>
                  <bgColor rgb="FF0098E6"/>
                </patternFill>
              </fill>
            </x14:dxf>
          </x14:cfRule>
          <xm:sqref>C15:L515 N15:N515</xm:sqref>
        </x14:conditionalFormatting>
        <x14:conditionalFormatting xmlns:xm="http://schemas.microsoft.com/office/excel/2006/main">
          <x14:cfRule type="expression" priority="263" stopIfTrue="1" id="{00000000-000E-0000-0000-000002000000}">
            <xm:f>OR(#REF!="Overtime",#REF!="7th Day Overtime",#REF!="",#REF!=EL!$A$1)</xm:f>
            <x14:dxf>
              <fill>
                <patternFill>
                  <bgColor rgb="FF000033"/>
                </patternFill>
              </fill>
            </x14:dxf>
          </x14:cfRule>
          <xm:sqref>H16</xm:sqref>
        </x14:conditionalFormatting>
        <x14:conditionalFormatting xmlns:xm="http://schemas.microsoft.com/office/excel/2006/main">
          <x14:cfRule type="expression" priority="268" id="{59BFE903-B25E-4216-B351-9A72DC51881E}">
            <xm:f>AND(C16="",#REF!&lt;&gt;"",#REF!&lt;&gt;EL!$A$1)</xm:f>
            <x14:dxf>
              <font>
                <color theme="0"/>
              </font>
              <fill>
                <patternFill>
                  <bgColor rgb="FF0098E6"/>
                </patternFill>
              </fill>
            </x14:dxf>
          </x14:cfRule>
          <xm:sqref>C16:L16</xm:sqref>
        </x14:conditionalFormatting>
        <x14:conditionalFormatting xmlns:xm="http://schemas.microsoft.com/office/excel/2006/main">
          <x14:cfRule type="expression" priority="7" stopIfTrue="1" id="{26090DCB-AADC-4811-935F-771F7BAAACB2}">
            <xm:f>EL!$E$1&gt;0</xm:f>
            <x14:dxf>
              <font>
                <color rgb="FFFFDB00"/>
              </font>
              <fill>
                <patternFill>
                  <bgColor rgb="FFFFDB00"/>
                </patternFill>
              </fill>
              <border>
                <left/>
                <right/>
                <top/>
                <bottom/>
                <vertical/>
                <horizontal/>
              </border>
            </x14:dxf>
          </x14:cfRule>
          <xm:sqref>B16</xm:sqref>
        </x14:conditionalFormatting>
        <x14:conditionalFormatting xmlns:xm="http://schemas.microsoft.com/office/excel/2006/main">
          <x14:cfRule type="expression" priority="270" stopIfTrue="1" id="{AC4455DE-FE26-48B4-B20B-BA44883075CF}">
            <xm:f>$K$8=EL!$E$16</xm:f>
            <x14:dxf>
              <font>
                <color theme="0"/>
              </font>
              <fill>
                <patternFill>
                  <bgColor theme="0"/>
                </patternFill>
              </fill>
              <border>
                <left/>
                <right/>
                <bottom/>
              </border>
            </x14:dxf>
          </x14:cfRule>
          <x14:cfRule type="expression" priority="271" id="{7782CE2F-1A2D-4D97-8BBE-7EE78013431C}">
            <xm:f>AND($K$8&lt;&gt;EL!$E$18,$K$8&lt;&gt;EL!$E$21,$K$8&lt;&gt;EL!$E$25)</xm:f>
            <x14:dxf>
              <font>
                <color theme="0"/>
              </font>
              <fill>
                <patternFill>
                  <bgColor theme="0"/>
                </patternFill>
              </fill>
              <border>
                <left style="thin">
                  <color auto="1"/>
                </left>
                <right/>
                <top style="thin">
                  <color auto="1"/>
                </top>
                <bottom/>
                <vertical/>
                <horizontal/>
              </border>
            </x14:dxf>
          </x14:cfRule>
          <xm:sqref>O8</xm:sqref>
        </x14:conditionalFormatting>
        <x14:conditionalFormatting xmlns:xm="http://schemas.microsoft.com/office/excel/2006/main">
          <x14:cfRule type="expression" priority="32" stopIfTrue="1" id="{837F91E8-724F-4685-AE00-BE2F289DA656}">
            <xm:f>AND($K$8&lt;&gt;EL!$E$18,$K$8&lt;&gt;EL!$E$21,$K$8&lt;&gt;EL!$E$25)</xm:f>
            <x14:dxf>
              <font>
                <color theme="0"/>
              </font>
              <fill>
                <patternFill>
                  <bgColor theme="0"/>
                </patternFill>
              </fill>
              <border>
                <left/>
                <right/>
                <bottom/>
                <vertical/>
                <horizontal/>
              </border>
            </x14:dxf>
          </x14:cfRule>
          <xm:sqref>P8</xm:sqref>
        </x14:conditionalFormatting>
        <x14:conditionalFormatting xmlns:xm="http://schemas.microsoft.com/office/excel/2006/main">
          <x14:cfRule type="expression" priority="11" id="{3C06FAEE-A775-4B8B-ACC6-7EEA5D3869B2}">
            <xm:f>$B$15=EL!$A$1</xm:f>
            <x14:dxf>
              <font>
                <color theme="0"/>
              </font>
              <fill>
                <patternFill>
                  <bgColor rgb="FF0098E6"/>
                </patternFill>
              </fill>
            </x14:dxf>
          </x14:cfRule>
          <xm:sqref>B15</xm:sqref>
        </x14:conditionalFormatting>
      </x14:conditionalFormattings>
    </ext>
    <ext xmlns:x14="http://schemas.microsoft.com/office/spreadsheetml/2009/9/main" uri="{CCE6A557-97BC-4b89-ADB6-D9C93CAAB3DF}">
      <x14:dataValidations xmlns:xm="http://schemas.microsoft.com/office/excel/2006/main" xWindow="699" yWindow="837" count="7">
        <x14:dataValidation type="list" allowBlank="1" showInputMessage="1" showErrorMessage="1" xr:uid="{00000000-0002-0000-0000-000006000000}">
          <x14:formula1>
            <xm:f>EL!$J$27:$J$44</xm:f>
          </x14:formula1>
          <xm:sqref>N8</xm:sqref>
        </x14:dataValidation>
        <x14:dataValidation type="list" allowBlank="1" showInputMessage="1" showErrorMessage="1" xr:uid="{00000000-0002-0000-0000-000007000000}">
          <x14:formula1>
            <xm:f>EL!$K$27:$K$36</xm:f>
          </x14:formula1>
          <xm:sqref>P8</xm:sqref>
        </x14:dataValidation>
        <x14:dataValidation type="decimal" allowBlank="1" showInputMessage="1" showErrorMessage="1" error="Rate must fall within designated range" xr:uid="{00000000-0002-0000-0000-000008000000}">
          <x14:formula1>
            <xm:f>IF(OR($B16="Overtime",$B16="7th Day Overtime"),"",VLOOKUP($B16,Config!$B$3:$Q$38,15,FALSE))</xm:f>
          </x14:formula1>
          <x14:formula2>
            <xm:f>IF(OR(B16="Overtime",$B16="7th Day Overtime"),"",VLOOKUP($B16,Config!$B$3:$Q$38,16,FALSE))</xm:f>
          </x14:formula2>
          <xm:sqref>H16:H515</xm:sqref>
        </x14:dataValidation>
        <x14:dataValidation type="list" allowBlank="1" showInputMessage="1" showErrorMessage="1" xr:uid="{00000000-0002-0000-0000-000009000000}">
          <x14:formula1>
            <xm:f>IF($C$4="Full Time", EL!$A$1:$A$17, IF($C$4=EL!$E$6, EL!$A$19:$A$36,EL!$A$1))</xm:f>
          </x14:formula1>
          <xm:sqref>M2 B14:B515</xm:sqref>
        </x14:dataValidation>
        <x14:dataValidation type="list" allowBlank="1" showInputMessage="1" showErrorMessage="1" xr:uid="{00000000-0002-0000-0000-00000A000000}">
          <x14:formula1>
            <xm:f>IF($C$4="Full Time",EL!$E$16:$E$18,EL!$E$20:$E$25)</xm:f>
          </x14:formula1>
          <xm:sqref>K8:L8</xm:sqref>
        </x14:dataValidation>
        <x14:dataValidation type="list" allowBlank="1" showInputMessage="1" showErrorMessage="1" errorTitle="Oops!" error="Please select option from drop-down list" xr:uid="{00000000-0002-0000-0000-00000B000000}">
          <x14:formula1>
            <xm:f>EL!$E$4:$E$6</xm:f>
          </x14:formula1>
          <xm:sqref>C4:D4</xm:sqref>
        </x14:dataValidation>
        <x14:dataValidation type="decimal" allowBlank="1" showInputMessage="1" showErrorMessage="1" errorTitle="Oops!" error="Rate must fall within designated range. Check &quot;When to Use Reason type&quot; for more info." xr:uid="{00000000-0002-0000-0000-00000C000000}">
          <x14:formula1>
            <xm:f>IF(OR($B15="Overtime",$B15="7th Day Overtime"),"",VLOOKUP($B15,Config!$B$3:$Q$38,15,FALSE))</xm:f>
          </x14:formula1>
          <x14:formula2>
            <xm:f>IF(OR(B15="Overtime",$B15="7th Day Overtime"),"",VLOOKUP($B15,Config!$B$3:$Q$38,16,FALSE))</xm:f>
          </x14:formula2>
          <xm:sqref>H15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I23"/>
  <sheetViews>
    <sheetView workbookViewId="0">
      <selection activeCell="E6" sqref="E6"/>
    </sheetView>
  </sheetViews>
  <sheetFormatPr defaultColWidth="9.140625" defaultRowHeight="12.75"/>
  <cols>
    <col min="1" max="1" width="5.7109375" style="34" bestFit="1" customWidth="1"/>
    <col min="2" max="9" width="10.28515625" style="34" customWidth="1"/>
    <col min="10" max="16384" width="9.140625" style="34"/>
  </cols>
  <sheetData>
    <row r="1" spans="1:9" ht="15.75">
      <c r="A1" s="352" t="s">
        <v>3304</v>
      </c>
      <c r="B1" s="352"/>
      <c r="C1" s="352"/>
      <c r="D1" s="352"/>
      <c r="E1" s="352"/>
      <c r="F1" s="352"/>
      <c r="G1" s="352"/>
      <c r="H1" s="352"/>
      <c r="I1" s="352"/>
    </row>
    <row r="2" spans="1:9">
      <c r="A2" s="350" t="s">
        <v>3305</v>
      </c>
      <c r="B2" s="350"/>
      <c r="C2" s="350"/>
      <c r="D2" s="350"/>
      <c r="E2" s="350"/>
      <c r="F2" s="350"/>
      <c r="G2" s="350"/>
      <c r="H2" s="350"/>
      <c r="I2" s="350"/>
    </row>
    <row r="3" spans="1:9" ht="29.25" customHeight="1">
      <c r="A3" s="356" t="s">
        <v>3292</v>
      </c>
      <c r="B3" s="362" t="s">
        <v>3306</v>
      </c>
      <c r="C3" s="362"/>
      <c r="D3" s="362" t="s">
        <v>3307</v>
      </c>
      <c r="E3" s="362"/>
      <c r="F3" s="362" t="s">
        <v>3308</v>
      </c>
      <c r="G3" s="362"/>
      <c r="H3" s="362" t="s">
        <v>3309</v>
      </c>
      <c r="I3" s="362"/>
    </row>
    <row r="4" spans="1:9">
      <c r="A4" s="356"/>
      <c r="B4" s="36" t="s">
        <v>3310</v>
      </c>
      <c r="C4" s="36" t="s">
        <v>3311</v>
      </c>
      <c r="D4" s="36" t="s">
        <v>3310</v>
      </c>
      <c r="E4" s="36" t="s">
        <v>3311</v>
      </c>
      <c r="F4" s="36" t="s">
        <v>3310</v>
      </c>
      <c r="G4" s="36" t="s">
        <v>3311</v>
      </c>
      <c r="H4" s="36" t="s">
        <v>3310</v>
      </c>
      <c r="I4" s="36" t="s">
        <v>3311</v>
      </c>
    </row>
    <row r="5" spans="1:9">
      <c r="A5" s="37">
        <v>5</v>
      </c>
      <c r="B5" s="40">
        <v>240</v>
      </c>
      <c r="C5" s="40">
        <v>34.29</v>
      </c>
      <c r="D5" s="40">
        <v>245</v>
      </c>
      <c r="E5" s="40">
        <v>35</v>
      </c>
      <c r="F5" s="40">
        <v>250</v>
      </c>
      <c r="G5" s="40">
        <v>35.71</v>
      </c>
      <c r="H5" s="40">
        <v>255</v>
      </c>
      <c r="I5" s="40">
        <v>36.43</v>
      </c>
    </row>
    <row r="6" spans="1:9">
      <c r="A6" s="37">
        <v>6</v>
      </c>
      <c r="B6" s="40">
        <v>251</v>
      </c>
      <c r="C6" s="40">
        <v>35.86</v>
      </c>
      <c r="D6" s="40">
        <v>256</v>
      </c>
      <c r="E6" s="40">
        <v>36.57</v>
      </c>
      <c r="F6" s="40">
        <v>261</v>
      </c>
      <c r="G6" s="40">
        <v>37.29</v>
      </c>
      <c r="H6" s="40">
        <v>267</v>
      </c>
      <c r="I6" s="40">
        <v>38.14</v>
      </c>
    </row>
    <row r="7" spans="1:9">
      <c r="A7" s="37">
        <v>7</v>
      </c>
      <c r="B7" s="40">
        <v>262</v>
      </c>
      <c r="C7" s="40">
        <v>37.43</v>
      </c>
      <c r="D7" s="40">
        <v>268</v>
      </c>
      <c r="E7" s="40">
        <v>38.29</v>
      </c>
      <c r="F7" s="40">
        <v>273</v>
      </c>
      <c r="G7" s="40">
        <v>39</v>
      </c>
      <c r="H7" s="40">
        <v>278</v>
      </c>
      <c r="I7" s="40">
        <v>39.71</v>
      </c>
    </row>
    <row r="8" spans="1:9">
      <c r="A8" s="37">
        <v>8</v>
      </c>
      <c r="B8" s="40">
        <v>273</v>
      </c>
      <c r="C8" s="40">
        <v>39</v>
      </c>
      <c r="D8" s="40">
        <v>279</v>
      </c>
      <c r="E8" s="40">
        <v>39.86</v>
      </c>
      <c r="F8" s="40">
        <v>284</v>
      </c>
      <c r="G8" s="40">
        <v>40.57</v>
      </c>
      <c r="H8" s="40">
        <v>290</v>
      </c>
      <c r="I8" s="40">
        <v>41.43</v>
      </c>
    </row>
    <row r="9" spans="1:9">
      <c r="A9" s="37">
        <v>9</v>
      </c>
      <c r="B9" s="40">
        <v>284</v>
      </c>
      <c r="C9" s="40">
        <v>40.57</v>
      </c>
      <c r="D9" s="40">
        <v>290</v>
      </c>
      <c r="E9" s="40">
        <v>41.43</v>
      </c>
      <c r="F9" s="40">
        <v>296</v>
      </c>
      <c r="G9" s="40">
        <v>42.29</v>
      </c>
      <c r="H9" s="40">
        <v>302</v>
      </c>
      <c r="I9" s="40">
        <v>43.14</v>
      </c>
    </row>
    <row r="10" spans="1:9">
      <c r="A10" s="37">
        <v>10</v>
      </c>
      <c r="B10" s="40">
        <v>295</v>
      </c>
      <c r="C10" s="40">
        <v>42.14</v>
      </c>
      <c r="D10" s="40">
        <v>301</v>
      </c>
      <c r="E10" s="40">
        <v>43</v>
      </c>
      <c r="F10" s="40">
        <v>307</v>
      </c>
      <c r="G10" s="40">
        <v>43.86</v>
      </c>
      <c r="H10" s="40">
        <v>314</v>
      </c>
      <c r="I10" s="40">
        <v>44.86</v>
      </c>
    </row>
    <row r="11" spans="1:9">
      <c r="A11" s="37">
        <v>11</v>
      </c>
      <c r="B11" s="40">
        <v>306</v>
      </c>
      <c r="C11" s="40">
        <v>43.71</v>
      </c>
      <c r="D11" s="40">
        <v>313</v>
      </c>
      <c r="E11" s="40">
        <v>44.71</v>
      </c>
      <c r="F11" s="40">
        <v>319</v>
      </c>
      <c r="G11" s="40">
        <v>45.57</v>
      </c>
      <c r="H11" s="40">
        <v>325</v>
      </c>
      <c r="I11" s="40">
        <v>46.43</v>
      </c>
    </row>
    <row r="12" spans="1:9">
      <c r="A12" s="37">
        <v>12</v>
      </c>
      <c r="B12" s="40">
        <v>318</v>
      </c>
      <c r="C12" s="40">
        <v>45.43</v>
      </c>
      <c r="D12" s="40">
        <v>324</v>
      </c>
      <c r="E12" s="40">
        <v>46.29</v>
      </c>
      <c r="F12" s="40">
        <v>330</v>
      </c>
      <c r="G12" s="40">
        <v>47.14</v>
      </c>
      <c r="H12" s="40">
        <v>337</v>
      </c>
      <c r="I12" s="40">
        <v>48.14</v>
      </c>
    </row>
    <row r="13" spans="1:9">
      <c r="A13" s="37">
        <v>13</v>
      </c>
      <c r="B13" s="40">
        <v>329</v>
      </c>
      <c r="C13" s="40">
        <v>47</v>
      </c>
      <c r="D13" s="40">
        <v>335</v>
      </c>
      <c r="E13" s="40">
        <v>47.86</v>
      </c>
      <c r="F13" s="40">
        <v>342</v>
      </c>
      <c r="G13" s="40">
        <v>48.86</v>
      </c>
      <c r="H13" s="40">
        <v>349</v>
      </c>
      <c r="I13" s="40">
        <v>49.86</v>
      </c>
    </row>
    <row r="14" spans="1:9">
      <c r="A14" s="37">
        <v>14</v>
      </c>
      <c r="B14" s="40">
        <v>340</v>
      </c>
      <c r="C14" s="40">
        <v>48.57</v>
      </c>
      <c r="D14" s="40">
        <v>346</v>
      </c>
      <c r="E14" s="40">
        <v>49.43</v>
      </c>
      <c r="F14" s="40">
        <v>353</v>
      </c>
      <c r="G14" s="40">
        <v>50.43</v>
      </c>
      <c r="H14" s="40">
        <v>360</v>
      </c>
      <c r="I14" s="40">
        <v>51.43</v>
      </c>
    </row>
    <row r="15" spans="1:9">
      <c r="A15" s="37">
        <v>15</v>
      </c>
      <c r="B15" s="40">
        <v>351</v>
      </c>
      <c r="C15" s="40">
        <v>50.14</v>
      </c>
      <c r="D15" s="40">
        <v>358</v>
      </c>
      <c r="E15" s="40">
        <v>51.14</v>
      </c>
      <c r="F15" s="40">
        <v>365</v>
      </c>
      <c r="G15" s="40">
        <v>52.14</v>
      </c>
      <c r="H15" s="40">
        <v>372</v>
      </c>
      <c r="I15" s="40">
        <v>53.14</v>
      </c>
    </row>
    <row r="16" spans="1:9">
      <c r="A16" s="37">
        <v>16</v>
      </c>
      <c r="B16" s="40">
        <v>363</v>
      </c>
      <c r="C16" s="40">
        <v>51.86</v>
      </c>
      <c r="D16" s="40">
        <v>369</v>
      </c>
      <c r="E16" s="40">
        <v>52.71</v>
      </c>
      <c r="F16" s="40">
        <v>376</v>
      </c>
      <c r="G16" s="40">
        <v>53.71</v>
      </c>
      <c r="H16" s="40">
        <v>384</v>
      </c>
      <c r="I16" s="40">
        <v>54.86</v>
      </c>
    </row>
    <row r="17" spans="1:9">
      <c r="A17" s="37">
        <v>17</v>
      </c>
      <c r="B17" s="40">
        <v>373</v>
      </c>
      <c r="C17" s="40">
        <v>53.29</v>
      </c>
      <c r="D17" s="40">
        <v>380</v>
      </c>
      <c r="E17" s="40">
        <v>54.29</v>
      </c>
      <c r="F17" s="40">
        <v>388</v>
      </c>
      <c r="G17" s="40">
        <v>55.43</v>
      </c>
      <c r="H17" s="40">
        <v>395</v>
      </c>
      <c r="I17" s="40">
        <v>56.43</v>
      </c>
    </row>
    <row r="18" spans="1:9">
      <c r="A18" s="37">
        <v>18</v>
      </c>
      <c r="B18" s="40">
        <v>384</v>
      </c>
      <c r="C18" s="40">
        <v>54.86</v>
      </c>
      <c r="D18" s="40">
        <v>391</v>
      </c>
      <c r="E18" s="40">
        <v>55.86</v>
      </c>
      <c r="F18" s="40">
        <v>399</v>
      </c>
      <c r="G18" s="40">
        <v>57</v>
      </c>
      <c r="H18" s="40">
        <v>407</v>
      </c>
      <c r="I18" s="40">
        <v>58.14</v>
      </c>
    </row>
    <row r="19" spans="1:9">
      <c r="A19" s="37">
        <v>19</v>
      </c>
      <c r="B19" s="40">
        <v>395</v>
      </c>
      <c r="C19" s="40">
        <v>56.43</v>
      </c>
      <c r="D19" s="40">
        <v>402</v>
      </c>
      <c r="E19" s="40">
        <v>57.43</v>
      </c>
      <c r="F19" s="40">
        <v>411</v>
      </c>
      <c r="G19" s="40">
        <v>58.71</v>
      </c>
      <c r="H19" s="40">
        <v>419</v>
      </c>
      <c r="I19" s="40">
        <v>59.86</v>
      </c>
    </row>
    <row r="20" spans="1:9">
      <c r="A20" s="37">
        <v>20</v>
      </c>
      <c r="B20" s="40">
        <v>406</v>
      </c>
      <c r="C20" s="40">
        <v>58</v>
      </c>
      <c r="D20" s="40">
        <v>414</v>
      </c>
      <c r="E20" s="40">
        <v>59.14</v>
      </c>
      <c r="F20" s="40">
        <v>422</v>
      </c>
      <c r="G20" s="40">
        <v>60.29</v>
      </c>
      <c r="H20" s="40">
        <v>430</v>
      </c>
      <c r="I20" s="40">
        <v>61.43</v>
      </c>
    </row>
    <row r="21" spans="1:9">
      <c r="A21" s="37">
        <v>21</v>
      </c>
      <c r="B21" s="40">
        <v>417</v>
      </c>
      <c r="C21" s="40">
        <v>59.57</v>
      </c>
      <c r="D21" s="40">
        <v>425</v>
      </c>
      <c r="E21" s="40">
        <v>60.71</v>
      </c>
      <c r="F21" s="40">
        <v>433</v>
      </c>
      <c r="G21" s="40">
        <v>61.86</v>
      </c>
      <c r="H21" s="40">
        <v>442</v>
      </c>
      <c r="I21" s="40">
        <v>63.14</v>
      </c>
    </row>
    <row r="22" spans="1:9">
      <c r="B22" s="351" t="s">
        <v>3312</v>
      </c>
      <c r="C22" s="351"/>
      <c r="D22" s="351"/>
      <c r="E22" s="351"/>
      <c r="F22" s="351"/>
      <c r="G22" s="351"/>
      <c r="H22" s="351"/>
      <c r="I22" s="351"/>
    </row>
    <row r="23" spans="1:9">
      <c r="E23" s="41"/>
    </row>
  </sheetData>
  <mergeCells count="8">
    <mergeCell ref="B22:I22"/>
    <mergeCell ref="A1:I1"/>
    <mergeCell ref="A2:I2"/>
    <mergeCell ref="A3:A4"/>
    <mergeCell ref="B3:C3"/>
    <mergeCell ref="D3:E3"/>
    <mergeCell ref="F3:G3"/>
    <mergeCell ref="H3:I3"/>
  </mergeCells>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H1037"/>
  <sheetViews>
    <sheetView showGridLines="0" workbookViewId="0">
      <pane ySplit="1" topLeftCell="A2" activePane="bottomLeft" state="frozen"/>
      <selection activeCell="H2" sqref="H2"/>
      <selection pane="bottomLeft" activeCell="G15" sqref="G2:G15"/>
    </sheetView>
  </sheetViews>
  <sheetFormatPr defaultColWidth="8.7109375" defaultRowHeight="15"/>
  <cols>
    <col min="1" max="1" width="6.140625" bestFit="1" customWidth="1"/>
    <col min="2" max="2" width="31.42578125" bestFit="1" customWidth="1"/>
    <col min="3" max="3" width="8.42578125" bestFit="1" customWidth="1"/>
    <col min="4" max="4" width="30.140625" bestFit="1" customWidth="1"/>
    <col min="5" max="5" width="6.7109375" bestFit="1" customWidth="1"/>
    <col min="6" max="6" width="30.42578125" bestFit="1" customWidth="1"/>
    <col min="7" max="7" width="6.42578125" bestFit="1" customWidth="1"/>
    <col min="8" max="8" width="19.42578125" bestFit="1" customWidth="1"/>
  </cols>
  <sheetData>
    <row r="1" spans="1:8" ht="15.75" thickBot="1">
      <c r="A1" s="28" t="s">
        <v>137</v>
      </c>
      <c r="B1" s="28" t="s">
        <v>140</v>
      </c>
      <c r="C1" s="28" t="s">
        <v>911</v>
      </c>
      <c r="D1" s="28" t="s">
        <v>912</v>
      </c>
      <c r="E1" s="28" t="s">
        <v>138</v>
      </c>
      <c r="F1" s="28" t="s">
        <v>1827</v>
      </c>
      <c r="G1" s="28" t="s">
        <v>139</v>
      </c>
      <c r="H1" s="28" t="s">
        <v>1827</v>
      </c>
    </row>
    <row r="2" spans="1:8" ht="15.75" thickBot="1">
      <c r="A2" s="33">
        <v>1000</v>
      </c>
      <c r="B2" s="32" t="s">
        <v>141</v>
      </c>
      <c r="C2" s="113">
        <v>1000</v>
      </c>
      <c r="D2" s="32" t="s">
        <v>913</v>
      </c>
      <c r="E2" s="113">
        <v>5000</v>
      </c>
      <c r="F2" s="32" t="s">
        <v>1828</v>
      </c>
      <c r="G2" s="30">
        <v>10</v>
      </c>
      <c r="H2" s="29" t="s">
        <v>2230</v>
      </c>
    </row>
    <row r="3" spans="1:8" ht="15.75" thickBot="1">
      <c r="A3" s="33">
        <v>1001</v>
      </c>
      <c r="B3" s="32" t="s">
        <v>142</v>
      </c>
      <c r="C3" s="113">
        <v>1001</v>
      </c>
      <c r="D3" s="32" t="s">
        <v>914</v>
      </c>
      <c r="E3" s="113">
        <v>5005</v>
      </c>
      <c r="F3" s="32" t="s">
        <v>3099</v>
      </c>
      <c r="G3" s="30">
        <v>11</v>
      </c>
      <c r="H3" s="32" t="s">
        <v>2231</v>
      </c>
    </row>
    <row r="4" spans="1:8" ht="15.75" thickBot="1">
      <c r="A4" s="33">
        <v>1002</v>
      </c>
      <c r="B4" s="32" t="s">
        <v>143</v>
      </c>
      <c r="C4" s="113">
        <v>1002</v>
      </c>
      <c r="D4" s="32" t="s">
        <v>918</v>
      </c>
      <c r="E4" s="113">
        <v>5010</v>
      </c>
      <c r="F4" s="32" t="s">
        <v>1829</v>
      </c>
      <c r="G4" s="30">
        <v>13</v>
      </c>
      <c r="H4" s="32" t="s">
        <v>2232</v>
      </c>
    </row>
    <row r="5" spans="1:8" ht="15.75" thickBot="1">
      <c r="A5" s="33">
        <v>1003</v>
      </c>
      <c r="B5" s="32" t="s">
        <v>144</v>
      </c>
      <c r="C5" s="113">
        <v>1003</v>
      </c>
      <c r="D5" s="32" t="s">
        <v>915</v>
      </c>
      <c r="E5" s="113">
        <v>5012</v>
      </c>
      <c r="F5" s="32" t="s">
        <v>1830</v>
      </c>
      <c r="G5" s="30">
        <v>14</v>
      </c>
      <c r="H5" s="32" t="s">
        <v>2233</v>
      </c>
    </row>
    <row r="6" spans="1:8" ht="15.75" thickBot="1">
      <c r="A6" s="32" t="s">
        <v>145</v>
      </c>
      <c r="B6" s="32" t="s">
        <v>141</v>
      </c>
      <c r="C6" s="113">
        <v>1004</v>
      </c>
      <c r="D6" s="32" t="s">
        <v>1714</v>
      </c>
      <c r="E6" s="113">
        <v>5002</v>
      </c>
      <c r="F6" s="32" t="s">
        <v>1831</v>
      </c>
      <c r="G6" s="30">
        <v>15</v>
      </c>
      <c r="H6" s="32" t="s">
        <v>2234</v>
      </c>
    </row>
    <row r="7" spans="1:8" ht="15.75" thickBot="1">
      <c r="A7" s="33">
        <v>1101</v>
      </c>
      <c r="B7" s="32" t="s">
        <v>146</v>
      </c>
      <c r="C7" s="113">
        <v>1006</v>
      </c>
      <c r="D7" s="32" t="s">
        <v>916</v>
      </c>
      <c r="E7" s="113">
        <v>5003</v>
      </c>
      <c r="F7" s="32" t="s">
        <v>1832</v>
      </c>
      <c r="G7" s="30">
        <v>16</v>
      </c>
      <c r="H7" s="32" t="s">
        <v>2235</v>
      </c>
    </row>
    <row r="8" spans="1:8" ht="15.75" thickBot="1">
      <c r="A8" s="33">
        <v>1104</v>
      </c>
      <c r="B8" s="32" t="s">
        <v>147</v>
      </c>
      <c r="C8" s="113">
        <v>1008</v>
      </c>
      <c r="D8" s="32" t="s">
        <v>917</v>
      </c>
      <c r="E8" s="113">
        <v>5004</v>
      </c>
      <c r="F8" s="32" t="s">
        <v>1833</v>
      </c>
      <c r="G8" s="30">
        <v>17</v>
      </c>
      <c r="H8" s="32" t="s">
        <v>2236</v>
      </c>
    </row>
    <row r="9" spans="1:8" ht="15.75" thickBot="1">
      <c r="A9" s="33">
        <v>1105</v>
      </c>
      <c r="B9" s="32" t="s">
        <v>148</v>
      </c>
      <c r="C9" s="113">
        <v>1009</v>
      </c>
      <c r="D9" s="32" t="s">
        <v>2967</v>
      </c>
      <c r="E9" s="113">
        <v>5030</v>
      </c>
      <c r="F9" s="32" t="s">
        <v>1834</v>
      </c>
      <c r="G9" s="30">
        <v>18</v>
      </c>
      <c r="H9" s="32" t="s">
        <v>2237</v>
      </c>
    </row>
    <row r="10" spans="1:8" ht="15.75" thickBot="1">
      <c r="A10" s="33">
        <v>1143</v>
      </c>
      <c r="B10" s="32" t="s">
        <v>149</v>
      </c>
      <c r="C10" s="113">
        <v>1050</v>
      </c>
      <c r="D10" s="32" t="s">
        <v>919</v>
      </c>
      <c r="E10" s="113">
        <v>5031</v>
      </c>
      <c r="F10" s="32" t="s">
        <v>1835</v>
      </c>
      <c r="G10" s="30">
        <v>20</v>
      </c>
      <c r="H10" s="32" t="s">
        <v>2238</v>
      </c>
    </row>
    <row r="11" spans="1:8" ht="15.75" thickBot="1">
      <c r="A11" s="33">
        <v>1600</v>
      </c>
      <c r="B11" s="32" t="s">
        <v>150</v>
      </c>
      <c r="C11" s="113">
        <v>1051</v>
      </c>
      <c r="D11" s="32" t="s">
        <v>920</v>
      </c>
      <c r="E11" s="113">
        <v>5033</v>
      </c>
      <c r="F11" s="32" t="s">
        <v>1836</v>
      </c>
      <c r="G11" s="31">
        <v>30</v>
      </c>
      <c r="H11" s="32" t="s">
        <v>2239</v>
      </c>
    </row>
    <row r="12" spans="1:8" ht="15.75" thickBot="1">
      <c r="A12" s="33">
        <v>1604</v>
      </c>
      <c r="B12" s="32" t="s">
        <v>151</v>
      </c>
      <c r="C12" s="113">
        <v>1052</v>
      </c>
      <c r="D12" s="32" t="s">
        <v>921</v>
      </c>
      <c r="E12" s="113">
        <v>5060</v>
      </c>
      <c r="F12" s="32" t="s">
        <v>1837</v>
      </c>
      <c r="G12" s="30">
        <v>40</v>
      </c>
      <c r="H12" s="32" t="s">
        <v>2251</v>
      </c>
    </row>
    <row r="13" spans="1:8" ht="15.75" thickBot="1">
      <c r="A13" s="33">
        <v>1612</v>
      </c>
      <c r="B13" s="32" t="s">
        <v>152</v>
      </c>
      <c r="C13" s="113">
        <v>1100</v>
      </c>
      <c r="D13" s="32" t="s">
        <v>1483</v>
      </c>
      <c r="E13" s="113">
        <v>5062</v>
      </c>
      <c r="F13" s="32" t="s">
        <v>1838</v>
      </c>
      <c r="G13" s="30">
        <v>50</v>
      </c>
      <c r="H13" s="32" t="s">
        <v>2240</v>
      </c>
    </row>
    <row r="14" spans="1:8" ht="15.75" thickBot="1">
      <c r="A14" s="33">
        <v>1613</v>
      </c>
      <c r="B14" s="32" t="s">
        <v>153</v>
      </c>
      <c r="C14" s="113">
        <v>1101</v>
      </c>
      <c r="D14" s="32" t="s">
        <v>1038</v>
      </c>
      <c r="E14" s="113">
        <v>5040</v>
      </c>
      <c r="F14" s="32" t="s">
        <v>1839</v>
      </c>
      <c r="G14" s="30">
        <v>60</v>
      </c>
      <c r="H14" s="32" t="s">
        <v>2241</v>
      </c>
    </row>
    <row r="15" spans="1:8" ht="15.75" thickBot="1">
      <c r="A15" s="33">
        <v>1616</v>
      </c>
      <c r="B15" s="32" t="s">
        <v>154</v>
      </c>
      <c r="C15" s="113">
        <v>1150</v>
      </c>
      <c r="D15" s="32" t="s">
        <v>1482</v>
      </c>
      <c r="E15" s="113">
        <v>5041</v>
      </c>
      <c r="F15" s="32" t="s">
        <v>1840</v>
      </c>
      <c r="G15" s="30">
        <v>99</v>
      </c>
      <c r="H15" s="32" t="s">
        <v>2242</v>
      </c>
    </row>
    <row r="16" spans="1:8" ht="15.75" thickBot="1">
      <c r="A16" s="33">
        <v>1619</v>
      </c>
      <c r="B16" s="32" t="s">
        <v>155</v>
      </c>
      <c r="C16" s="113">
        <v>1200</v>
      </c>
      <c r="D16" s="32" t="s">
        <v>1523</v>
      </c>
      <c r="E16" s="113">
        <v>5042</v>
      </c>
      <c r="F16" s="32" t="s">
        <v>1841</v>
      </c>
    </row>
    <row r="17" spans="1:6" ht="15.75" thickBot="1">
      <c r="A17" s="33">
        <v>1621</v>
      </c>
      <c r="B17" s="32" t="s">
        <v>156</v>
      </c>
      <c r="C17" s="113">
        <v>1250</v>
      </c>
      <c r="D17" s="32" t="s">
        <v>1484</v>
      </c>
      <c r="E17" s="113">
        <v>5043</v>
      </c>
      <c r="F17" s="32" t="s">
        <v>1842</v>
      </c>
    </row>
    <row r="18" spans="1:6" ht="15.75" thickBot="1">
      <c r="A18" s="33">
        <v>1623</v>
      </c>
      <c r="B18" s="32" t="s">
        <v>157</v>
      </c>
      <c r="C18" s="113">
        <v>1251</v>
      </c>
      <c r="D18" s="32" t="s">
        <v>1485</v>
      </c>
      <c r="E18" s="113">
        <v>5044</v>
      </c>
      <c r="F18" s="32" t="s">
        <v>1843</v>
      </c>
    </row>
    <row r="19" spans="1:6" ht="15.75" thickBot="1">
      <c r="A19" s="33">
        <v>1633</v>
      </c>
      <c r="B19" s="32" t="s">
        <v>158</v>
      </c>
      <c r="C19" s="113">
        <v>1300</v>
      </c>
      <c r="D19" s="32" t="s">
        <v>1524</v>
      </c>
      <c r="E19" s="113">
        <v>5045</v>
      </c>
      <c r="F19" s="32" t="s">
        <v>1844</v>
      </c>
    </row>
    <row r="20" spans="1:6" ht="15.75" thickBot="1">
      <c r="A20" s="33">
        <v>1634</v>
      </c>
      <c r="B20" s="32" t="s">
        <v>159</v>
      </c>
      <c r="C20" s="113">
        <v>1301</v>
      </c>
      <c r="D20" s="32" t="s">
        <v>208</v>
      </c>
      <c r="E20" s="113">
        <v>5046</v>
      </c>
      <c r="F20" s="32" t="s">
        <v>3100</v>
      </c>
    </row>
    <row r="21" spans="1:6" ht="15.75" thickBot="1">
      <c r="A21" s="33">
        <v>1665</v>
      </c>
      <c r="B21" s="32" t="s">
        <v>160</v>
      </c>
      <c r="C21" s="113">
        <v>1350</v>
      </c>
      <c r="D21" s="32" t="s">
        <v>1638</v>
      </c>
      <c r="E21" s="113">
        <v>5047</v>
      </c>
      <c r="F21" s="32" t="s">
        <v>3101</v>
      </c>
    </row>
    <row r="22" spans="1:6" ht="15.75" thickBot="1">
      <c r="A22" s="33">
        <v>1682</v>
      </c>
      <c r="B22" s="32" t="s">
        <v>161</v>
      </c>
      <c r="C22" s="113">
        <v>1351</v>
      </c>
      <c r="D22" s="32" t="s">
        <v>1639</v>
      </c>
      <c r="E22" s="113">
        <v>5080</v>
      </c>
      <c r="F22" s="32" t="s">
        <v>1845</v>
      </c>
    </row>
    <row r="23" spans="1:6" ht="15.75" thickBot="1">
      <c r="A23" s="33">
        <v>1685</v>
      </c>
      <c r="B23" s="32" t="s">
        <v>162</v>
      </c>
      <c r="C23" s="113">
        <v>1353</v>
      </c>
      <c r="D23" s="32" t="s">
        <v>1640</v>
      </c>
      <c r="E23" s="113">
        <v>5081</v>
      </c>
      <c r="F23" s="32" t="s">
        <v>1846</v>
      </c>
    </row>
    <row r="24" spans="1:6" ht="15.75" thickBot="1">
      <c r="A24" s="33">
        <v>1700</v>
      </c>
      <c r="B24" s="32" t="s">
        <v>163</v>
      </c>
      <c r="C24" s="113">
        <v>1354</v>
      </c>
      <c r="D24" s="32" t="s">
        <v>1641</v>
      </c>
      <c r="E24" s="113">
        <v>5082</v>
      </c>
      <c r="F24" s="32" t="s">
        <v>1847</v>
      </c>
    </row>
    <row r="25" spans="1:6" ht="15.75" thickBot="1">
      <c r="A25" s="33">
        <v>1702</v>
      </c>
      <c r="B25" s="32" t="s">
        <v>2252</v>
      </c>
      <c r="C25" s="113">
        <v>1356</v>
      </c>
      <c r="D25" s="32" t="s">
        <v>1642</v>
      </c>
      <c r="E25" s="113">
        <v>5083</v>
      </c>
      <c r="F25" s="32" t="s">
        <v>1848</v>
      </c>
    </row>
    <row r="26" spans="1:6" ht="15.75" thickBot="1">
      <c r="A26" s="33">
        <v>1603</v>
      </c>
      <c r="B26" s="32" t="s">
        <v>164</v>
      </c>
      <c r="C26" s="113">
        <v>1357</v>
      </c>
      <c r="D26" s="32" t="s">
        <v>1643</v>
      </c>
      <c r="E26" s="113">
        <v>5084</v>
      </c>
      <c r="F26" s="32" t="s">
        <v>1849</v>
      </c>
    </row>
    <row r="27" spans="1:6" ht="15.75" thickBot="1">
      <c r="A27" s="33">
        <v>1617</v>
      </c>
      <c r="B27" s="32" t="s">
        <v>165</v>
      </c>
      <c r="C27" s="113">
        <v>1358</v>
      </c>
      <c r="D27" s="32" t="s">
        <v>227</v>
      </c>
      <c r="E27" s="113">
        <v>5200</v>
      </c>
      <c r="F27" s="32" t="s">
        <v>1850</v>
      </c>
    </row>
    <row r="28" spans="1:6" ht="15.75" thickBot="1">
      <c r="A28" s="33">
        <v>1618</v>
      </c>
      <c r="B28" s="32" t="s">
        <v>166</v>
      </c>
      <c r="C28" s="113">
        <v>1400</v>
      </c>
      <c r="D28" s="32" t="s">
        <v>1728</v>
      </c>
      <c r="E28" s="113">
        <v>5201</v>
      </c>
      <c r="F28" s="32" t="s">
        <v>1851</v>
      </c>
    </row>
    <row r="29" spans="1:6" ht="15.75" thickBot="1">
      <c r="A29" s="33">
        <v>1622</v>
      </c>
      <c r="B29" s="32" t="s">
        <v>167</v>
      </c>
      <c r="C29" s="113">
        <v>1401</v>
      </c>
      <c r="D29" s="32" t="s">
        <v>1729</v>
      </c>
      <c r="E29" s="113">
        <v>5202</v>
      </c>
      <c r="F29" s="32" t="s">
        <v>1852</v>
      </c>
    </row>
    <row r="30" spans="1:6" ht="15.75" thickBot="1">
      <c r="A30" s="33">
        <v>1626</v>
      </c>
      <c r="B30" s="32" t="s">
        <v>168</v>
      </c>
      <c r="C30" s="113">
        <v>1402</v>
      </c>
      <c r="D30" s="32" t="s">
        <v>1764</v>
      </c>
      <c r="E30" s="113">
        <v>5203</v>
      </c>
      <c r="F30" s="32" t="s">
        <v>1853</v>
      </c>
    </row>
    <row r="31" spans="1:6" ht="15.75" thickBot="1">
      <c r="A31" s="33">
        <v>1627</v>
      </c>
      <c r="B31" s="32" t="s">
        <v>169</v>
      </c>
      <c r="C31" s="113">
        <v>1403</v>
      </c>
      <c r="D31" s="32" t="s">
        <v>1765</v>
      </c>
      <c r="E31" s="113">
        <v>5210</v>
      </c>
      <c r="F31" s="32" t="s">
        <v>1854</v>
      </c>
    </row>
    <row r="32" spans="1:6" ht="15.75" thickBot="1">
      <c r="A32" s="33">
        <v>1628</v>
      </c>
      <c r="B32" s="32" t="s">
        <v>170</v>
      </c>
      <c r="C32" s="113">
        <v>1404</v>
      </c>
      <c r="D32" s="32" t="s">
        <v>1730</v>
      </c>
      <c r="E32" s="113">
        <v>5212</v>
      </c>
      <c r="F32" s="32" t="s">
        <v>1855</v>
      </c>
    </row>
    <row r="33" spans="1:6" ht="15.75" thickBot="1">
      <c r="A33" s="33">
        <v>1629</v>
      </c>
      <c r="B33" s="32" t="s">
        <v>171</v>
      </c>
      <c r="C33" s="113">
        <v>1405</v>
      </c>
      <c r="D33" s="32" t="s">
        <v>1731</v>
      </c>
      <c r="E33" s="113">
        <v>5220</v>
      </c>
      <c r="F33" s="32" t="s">
        <v>1856</v>
      </c>
    </row>
    <row r="34" spans="1:6" ht="15.75" thickBot="1">
      <c r="A34" s="33">
        <v>1630</v>
      </c>
      <c r="B34" s="32" t="s">
        <v>172</v>
      </c>
      <c r="C34" s="113">
        <v>1407</v>
      </c>
      <c r="D34" s="32" t="s">
        <v>1732</v>
      </c>
      <c r="E34" s="113">
        <v>5225</v>
      </c>
      <c r="F34" s="32" t="s">
        <v>1857</v>
      </c>
    </row>
    <row r="35" spans="1:6" ht="15.75" thickBot="1">
      <c r="A35" s="33">
        <v>1631</v>
      </c>
      <c r="B35" s="32" t="s">
        <v>173</v>
      </c>
      <c r="C35" s="113">
        <v>1450</v>
      </c>
      <c r="D35" s="32" t="s">
        <v>1715</v>
      </c>
      <c r="E35" s="113">
        <v>5230</v>
      </c>
      <c r="F35" s="32" t="s">
        <v>1858</v>
      </c>
    </row>
    <row r="36" spans="1:6" ht="15.75" thickBot="1">
      <c r="A36" s="33">
        <v>1632</v>
      </c>
      <c r="B36" s="32" t="s">
        <v>174</v>
      </c>
      <c r="C36" s="113">
        <v>1451</v>
      </c>
      <c r="D36" s="32" t="s">
        <v>1711</v>
      </c>
      <c r="E36" s="113">
        <v>5231</v>
      </c>
      <c r="F36" s="32" t="s">
        <v>1859</v>
      </c>
    </row>
    <row r="37" spans="1:6" ht="15.75" thickBot="1">
      <c r="A37" s="33">
        <v>1635</v>
      </c>
      <c r="B37" s="32" t="s">
        <v>175</v>
      </c>
      <c r="C37" s="113">
        <v>1452</v>
      </c>
      <c r="D37" s="32" t="s">
        <v>1727</v>
      </c>
      <c r="E37" s="113">
        <v>5232</v>
      </c>
      <c r="F37" s="32" t="s">
        <v>1860</v>
      </c>
    </row>
    <row r="38" spans="1:6" ht="15.75" thickBot="1">
      <c r="A38" s="33">
        <v>1636</v>
      </c>
      <c r="B38" s="32" t="s">
        <v>176</v>
      </c>
      <c r="C38" s="113">
        <v>1453</v>
      </c>
      <c r="D38" s="32" t="s">
        <v>1712</v>
      </c>
      <c r="E38" s="113">
        <v>5233</v>
      </c>
      <c r="F38" s="32" t="s">
        <v>1861</v>
      </c>
    </row>
    <row r="39" spans="1:6" ht="15.75" thickBot="1">
      <c r="A39" s="33">
        <v>1637</v>
      </c>
      <c r="B39" s="32" t="s">
        <v>177</v>
      </c>
      <c r="C39" s="113">
        <v>1454</v>
      </c>
      <c r="D39" s="32" t="s">
        <v>1713</v>
      </c>
      <c r="E39" s="113">
        <v>5234</v>
      </c>
      <c r="F39" s="32" t="s">
        <v>3102</v>
      </c>
    </row>
    <row r="40" spans="1:6" ht="15.75" thickBot="1">
      <c r="A40" s="33">
        <v>1638</v>
      </c>
      <c r="B40" s="32" t="s">
        <v>178</v>
      </c>
      <c r="C40" s="113">
        <v>1455</v>
      </c>
      <c r="D40" s="32" t="s">
        <v>1716</v>
      </c>
      <c r="E40" s="113">
        <v>5240</v>
      </c>
      <c r="F40" s="32" t="s">
        <v>1862</v>
      </c>
    </row>
    <row r="41" spans="1:6" ht="15.75" thickBot="1">
      <c r="A41" s="33">
        <v>1658</v>
      </c>
      <c r="B41" s="32" t="s">
        <v>181</v>
      </c>
      <c r="C41" s="113">
        <v>1456</v>
      </c>
      <c r="D41" s="32" t="s">
        <v>130</v>
      </c>
      <c r="E41" s="113">
        <v>5241</v>
      </c>
      <c r="F41" s="32" t="s">
        <v>1863</v>
      </c>
    </row>
    <row r="42" spans="1:6" ht="15.75" thickBot="1">
      <c r="A42" s="33">
        <v>1662</v>
      </c>
      <c r="B42" s="32" t="s">
        <v>182</v>
      </c>
      <c r="C42" s="113">
        <v>1501</v>
      </c>
      <c r="D42" s="32" t="s">
        <v>1718</v>
      </c>
      <c r="E42" s="113">
        <v>5242</v>
      </c>
      <c r="F42" s="32" t="s">
        <v>1864</v>
      </c>
    </row>
    <row r="43" spans="1:6" ht="15.75" thickBot="1">
      <c r="A43" s="33">
        <v>1669</v>
      </c>
      <c r="B43" s="32" t="s">
        <v>184</v>
      </c>
      <c r="C43" s="113">
        <v>1502</v>
      </c>
      <c r="D43" s="32" t="s">
        <v>1726</v>
      </c>
      <c r="E43" s="113">
        <v>5250</v>
      </c>
      <c r="F43" s="32" t="s">
        <v>1865</v>
      </c>
    </row>
    <row r="44" spans="1:6" ht="15.75" thickBot="1">
      <c r="A44" s="33">
        <v>1670</v>
      </c>
      <c r="B44" s="32" t="s">
        <v>185</v>
      </c>
      <c r="C44" s="113">
        <v>1503</v>
      </c>
      <c r="D44" s="32" t="s">
        <v>1717</v>
      </c>
      <c r="E44" s="113">
        <v>5251</v>
      </c>
      <c r="F44" s="32" t="s">
        <v>1866</v>
      </c>
    </row>
    <row r="45" spans="1:6" ht="15.75" thickBot="1">
      <c r="A45" s="33">
        <v>1676</v>
      </c>
      <c r="B45" s="32" t="s">
        <v>186</v>
      </c>
      <c r="C45" s="113">
        <v>1504</v>
      </c>
      <c r="D45" s="32" t="s">
        <v>1719</v>
      </c>
      <c r="E45" s="113">
        <v>5260</v>
      </c>
      <c r="F45" s="32" t="s">
        <v>1867</v>
      </c>
    </row>
    <row r="46" spans="1:6" ht="15.75" thickBot="1">
      <c r="A46" s="33">
        <v>1677</v>
      </c>
      <c r="B46" s="32" t="s">
        <v>187</v>
      </c>
      <c r="C46" s="113">
        <v>1550</v>
      </c>
      <c r="D46" s="32" t="s">
        <v>1720</v>
      </c>
      <c r="E46" s="113">
        <v>5209</v>
      </c>
      <c r="F46" s="32" t="s">
        <v>1868</v>
      </c>
    </row>
    <row r="47" spans="1:6" ht="15.75" thickBot="1">
      <c r="A47" s="33">
        <v>1686</v>
      </c>
      <c r="B47" s="32" t="s">
        <v>188</v>
      </c>
      <c r="C47" s="113">
        <v>1551</v>
      </c>
      <c r="D47" s="32" t="s">
        <v>1721</v>
      </c>
      <c r="E47" s="113">
        <v>5219</v>
      </c>
      <c r="F47" s="32" t="s">
        <v>1869</v>
      </c>
    </row>
    <row r="48" spans="1:6" ht="15.75" thickBot="1">
      <c r="A48" s="33">
        <v>1687</v>
      </c>
      <c r="B48" s="32" t="s">
        <v>189</v>
      </c>
      <c r="C48" s="113">
        <v>1552</v>
      </c>
      <c r="D48" s="32" t="s">
        <v>1722</v>
      </c>
      <c r="E48" s="113">
        <v>5224</v>
      </c>
      <c r="F48" s="32" t="s">
        <v>1870</v>
      </c>
    </row>
    <row r="49" spans="1:6" ht="15.75" thickBot="1">
      <c r="A49" s="33">
        <v>1688</v>
      </c>
      <c r="B49" s="32" t="s">
        <v>190</v>
      </c>
      <c r="C49" s="113">
        <v>1553</v>
      </c>
      <c r="D49" s="32" t="s">
        <v>1723</v>
      </c>
      <c r="E49" s="113">
        <v>5229</v>
      </c>
      <c r="F49" s="32" t="s">
        <v>1871</v>
      </c>
    </row>
    <row r="50" spans="1:6" ht="15.75" thickBot="1">
      <c r="A50" s="33">
        <v>1689</v>
      </c>
      <c r="B50" s="32" t="s">
        <v>191</v>
      </c>
      <c r="C50" s="113">
        <v>1555</v>
      </c>
      <c r="D50" s="32" t="s">
        <v>1724</v>
      </c>
      <c r="E50" s="113">
        <v>5275</v>
      </c>
      <c r="F50" s="32" t="s">
        <v>1872</v>
      </c>
    </row>
    <row r="51" spans="1:6" ht="15.75" thickBot="1">
      <c r="A51" s="33">
        <v>1690</v>
      </c>
      <c r="B51" s="32" t="s">
        <v>192</v>
      </c>
      <c r="C51" s="113">
        <v>1556</v>
      </c>
      <c r="D51" s="32" t="s">
        <v>1725</v>
      </c>
      <c r="E51" s="113">
        <v>5278</v>
      </c>
      <c r="F51" s="32" t="s">
        <v>1873</v>
      </c>
    </row>
    <row r="52" spans="1:6" ht="15.75" thickBot="1">
      <c r="A52" s="33">
        <v>1691</v>
      </c>
      <c r="B52" s="32" t="s">
        <v>193</v>
      </c>
      <c r="C52" s="113">
        <v>1600</v>
      </c>
      <c r="D52" s="32" t="s">
        <v>1039</v>
      </c>
      <c r="E52" s="113">
        <v>5270</v>
      </c>
      <c r="F52" s="32" t="s">
        <v>1874</v>
      </c>
    </row>
    <row r="53" spans="1:6" ht="15.75" thickBot="1">
      <c r="A53" s="33">
        <v>1692</v>
      </c>
      <c r="B53" s="32" t="s">
        <v>194</v>
      </c>
      <c r="C53" s="113">
        <v>1601</v>
      </c>
      <c r="D53" s="32" t="s">
        <v>1040</v>
      </c>
      <c r="E53" s="113">
        <v>5271</v>
      </c>
      <c r="F53" s="32" t="s">
        <v>1875</v>
      </c>
    </row>
    <row r="54" spans="1:6" ht="15.75" thickBot="1">
      <c r="A54" s="33">
        <v>1693</v>
      </c>
      <c r="B54" s="32" t="s">
        <v>195</v>
      </c>
      <c r="C54" s="113">
        <v>1602</v>
      </c>
      <c r="D54" s="32" t="s">
        <v>1041</v>
      </c>
      <c r="E54" s="113">
        <v>5272</v>
      </c>
      <c r="F54" s="32" t="s">
        <v>1876</v>
      </c>
    </row>
    <row r="55" spans="1:6" ht="15.75" thickBot="1">
      <c r="A55" s="33">
        <v>1694</v>
      </c>
      <c r="B55" s="32" t="s">
        <v>196</v>
      </c>
      <c r="C55" s="113">
        <v>1603</v>
      </c>
      <c r="D55" s="32" t="s">
        <v>1042</v>
      </c>
      <c r="E55" s="113">
        <v>5273</v>
      </c>
      <c r="F55" s="32" t="s">
        <v>1877</v>
      </c>
    </row>
    <row r="56" spans="1:6" ht="15.75" thickBot="1">
      <c r="A56" s="33">
        <v>1695</v>
      </c>
      <c r="B56" s="32" t="s">
        <v>197</v>
      </c>
      <c r="C56" s="113">
        <v>1604</v>
      </c>
      <c r="D56" s="32" t="s">
        <v>1043</v>
      </c>
      <c r="E56" s="113">
        <v>5274</v>
      </c>
      <c r="F56" s="32" t="s">
        <v>1878</v>
      </c>
    </row>
    <row r="57" spans="1:6" ht="15.75" thickBot="1">
      <c r="A57" s="33">
        <v>1699</v>
      </c>
      <c r="B57" s="32" t="s">
        <v>198</v>
      </c>
      <c r="C57" s="113">
        <v>1605</v>
      </c>
      <c r="D57" s="32" t="s">
        <v>1044</v>
      </c>
      <c r="E57" s="113">
        <v>5276</v>
      </c>
      <c r="F57" s="32" t="s">
        <v>1879</v>
      </c>
    </row>
    <row r="58" spans="1:6" ht="15.75" thickBot="1">
      <c r="A58" s="33">
        <v>1703</v>
      </c>
      <c r="B58" s="32" t="s">
        <v>2253</v>
      </c>
      <c r="C58" s="113">
        <v>1606</v>
      </c>
      <c r="D58" s="32" t="s">
        <v>1045</v>
      </c>
      <c r="E58" s="113">
        <v>5279</v>
      </c>
      <c r="F58" s="32" t="s">
        <v>1880</v>
      </c>
    </row>
    <row r="59" spans="1:6" ht="15.75" thickBot="1">
      <c r="A59" s="33">
        <v>1704</v>
      </c>
      <c r="B59" s="32" t="s">
        <v>2254</v>
      </c>
      <c r="C59" s="113">
        <v>1607</v>
      </c>
      <c r="D59" s="32" t="s">
        <v>1046</v>
      </c>
      <c r="E59" s="113">
        <v>5281</v>
      </c>
      <c r="F59" s="32" t="s">
        <v>1881</v>
      </c>
    </row>
    <row r="60" spans="1:6" ht="15.75" thickBot="1">
      <c r="A60" s="33">
        <v>1705</v>
      </c>
      <c r="B60" s="32" t="s">
        <v>2255</v>
      </c>
      <c r="C60" s="113">
        <v>1608</v>
      </c>
      <c r="D60" s="32" t="s">
        <v>1047</v>
      </c>
      <c r="E60" s="113">
        <v>5283</v>
      </c>
      <c r="F60" s="32" t="s">
        <v>1882</v>
      </c>
    </row>
    <row r="61" spans="1:6" ht="15.75" thickBot="1">
      <c r="A61" s="33">
        <v>1706</v>
      </c>
      <c r="B61" s="32" t="s">
        <v>2256</v>
      </c>
      <c r="C61" s="113">
        <v>1609</v>
      </c>
      <c r="D61" s="32" t="s">
        <v>1048</v>
      </c>
      <c r="E61" s="113">
        <v>5284</v>
      </c>
      <c r="F61" s="32" t="s">
        <v>1883</v>
      </c>
    </row>
    <row r="62" spans="1:6" ht="15.75" thickBot="1">
      <c r="A62" s="33">
        <v>2760</v>
      </c>
      <c r="B62" s="32" t="s">
        <v>199</v>
      </c>
      <c r="C62" s="113">
        <v>1610</v>
      </c>
      <c r="D62" s="32" t="s">
        <v>1049</v>
      </c>
      <c r="E62" s="113">
        <v>5285</v>
      </c>
      <c r="F62" s="32" t="s">
        <v>1884</v>
      </c>
    </row>
    <row r="63" spans="1:6" ht="15.75" thickBot="1">
      <c r="A63" s="33">
        <v>2761</v>
      </c>
      <c r="B63" s="32" t="s">
        <v>200</v>
      </c>
      <c r="C63" s="113">
        <v>1611</v>
      </c>
      <c r="D63" s="32" t="s">
        <v>1050</v>
      </c>
      <c r="E63" s="113">
        <v>5286</v>
      </c>
      <c r="F63" s="32" t="s">
        <v>1885</v>
      </c>
    </row>
    <row r="64" spans="1:6" ht="15.75" thickBot="1">
      <c r="A64" s="33">
        <v>1107</v>
      </c>
      <c r="B64" s="32" t="s">
        <v>201</v>
      </c>
      <c r="C64" s="113">
        <v>1612</v>
      </c>
      <c r="D64" s="32" t="s">
        <v>1051</v>
      </c>
      <c r="E64" s="113">
        <v>5287</v>
      </c>
      <c r="F64" s="32" t="s">
        <v>1886</v>
      </c>
    </row>
    <row r="65" spans="1:6" ht="15.75" thickBot="1">
      <c r="A65" s="33">
        <v>1108</v>
      </c>
      <c r="B65" s="32" t="s">
        <v>202</v>
      </c>
      <c r="C65" s="113">
        <v>1613</v>
      </c>
      <c r="D65" s="32" t="s">
        <v>1052</v>
      </c>
      <c r="E65" s="113">
        <v>5288</v>
      </c>
      <c r="F65" s="32" t="s">
        <v>1887</v>
      </c>
    </row>
    <row r="66" spans="1:6" ht="15.75" thickBot="1">
      <c r="A66" s="33">
        <v>1109</v>
      </c>
      <c r="B66" s="32" t="s">
        <v>203</v>
      </c>
      <c r="C66" s="113">
        <v>1614</v>
      </c>
      <c r="D66" s="32" t="s">
        <v>1053</v>
      </c>
      <c r="E66" s="113">
        <v>5289</v>
      </c>
      <c r="F66" s="32" t="s">
        <v>1888</v>
      </c>
    </row>
    <row r="67" spans="1:6" ht="15.75" thickBot="1">
      <c r="A67" s="33">
        <v>1110</v>
      </c>
      <c r="B67" s="32" t="s">
        <v>204</v>
      </c>
      <c r="C67" s="113">
        <v>1615</v>
      </c>
      <c r="D67" s="32" t="s">
        <v>1054</v>
      </c>
      <c r="E67" s="113">
        <v>5290</v>
      </c>
      <c r="F67" s="32" t="s">
        <v>1889</v>
      </c>
    </row>
    <row r="68" spans="1:6" ht="15.75" thickBot="1">
      <c r="A68" s="33">
        <v>1111</v>
      </c>
      <c r="B68" s="32" t="s">
        <v>205</v>
      </c>
      <c r="C68" s="113">
        <v>1616</v>
      </c>
      <c r="D68" s="32" t="s">
        <v>1055</v>
      </c>
      <c r="E68" s="113">
        <v>5291</v>
      </c>
      <c r="F68" s="32" t="s">
        <v>1890</v>
      </c>
    </row>
    <row r="69" spans="1:6" ht="15.75" thickBot="1">
      <c r="A69" s="33">
        <v>1112</v>
      </c>
      <c r="B69" s="32" t="s">
        <v>206</v>
      </c>
      <c r="C69" s="113">
        <v>1617</v>
      </c>
      <c r="D69" s="32" t="s">
        <v>1056</v>
      </c>
      <c r="E69" s="113">
        <v>5292</v>
      </c>
      <c r="F69" s="32" t="s">
        <v>1891</v>
      </c>
    </row>
    <row r="70" spans="1:6" ht="15.75" thickBot="1">
      <c r="A70" s="33">
        <v>1114</v>
      </c>
      <c r="B70" s="32" t="s">
        <v>207</v>
      </c>
      <c r="C70" s="113">
        <v>1618</v>
      </c>
      <c r="D70" s="32" t="s">
        <v>1057</v>
      </c>
      <c r="E70" s="113">
        <v>5300</v>
      </c>
      <c r="F70" s="32" t="s">
        <v>1892</v>
      </c>
    </row>
    <row r="71" spans="1:6" ht="15.75" thickBot="1">
      <c r="A71" s="33">
        <v>1115</v>
      </c>
      <c r="B71" s="32" t="s">
        <v>208</v>
      </c>
      <c r="C71" s="113">
        <v>1619</v>
      </c>
      <c r="D71" s="32" t="s">
        <v>1058</v>
      </c>
      <c r="E71" s="113">
        <v>5301</v>
      </c>
      <c r="F71" s="32" t="s">
        <v>1893</v>
      </c>
    </row>
    <row r="72" spans="1:6" ht="15.75" thickBot="1">
      <c r="A72" s="33">
        <v>1117</v>
      </c>
      <c r="B72" s="32" t="s">
        <v>209</v>
      </c>
      <c r="C72" s="113">
        <v>1620</v>
      </c>
      <c r="D72" s="32" t="s">
        <v>1059</v>
      </c>
      <c r="E72" s="113">
        <v>5303</v>
      </c>
      <c r="F72" s="32" t="s">
        <v>1894</v>
      </c>
    </row>
    <row r="73" spans="1:6" ht="15.75" thickBot="1">
      <c r="A73" s="33">
        <v>1125</v>
      </c>
      <c r="B73" s="32" t="s">
        <v>210</v>
      </c>
      <c r="C73" s="113">
        <v>1621</v>
      </c>
      <c r="D73" s="32" t="s">
        <v>1060</v>
      </c>
      <c r="E73" s="113">
        <v>5280</v>
      </c>
      <c r="F73" s="32" t="s">
        <v>1895</v>
      </c>
    </row>
    <row r="74" spans="1:6" ht="15.75" thickBot="1">
      <c r="A74" s="33">
        <v>1126</v>
      </c>
      <c r="B74" s="32" t="s">
        <v>211</v>
      </c>
      <c r="C74" s="113">
        <v>1622</v>
      </c>
      <c r="D74" s="32" t="s">
        <v>1061</v>
      </c>
      <c r="E74" s="113">
        <v>5282</v>
      </c>
      <c r="F74" s="32" t="s">
        <v>1896</v>
      </c>
    </row>
    <row r="75" spans="1:6" ht="15.75" thickBot="1">
      <c r="A75" s="33">
        <v>1130</v>
      </c>
      <c r="B75" s="32" t="s">
        <v>213</v>
      </c>
      <c r="C75" s="113">
        <v>1623</v>
      </c>
      <c r="D75" s="32" t="s">
        <v>1062</v>
      </c>
      <c r="E75" s="113">
        <v>5400</v>
      </c>
      <c r="F75" s="32" t="s">
        <v>1897</v>
      </c>
    </row>
    <row r="76" spans="1:6" ht="15.75" thickBot="1">
      <c r="A76" s="33">
        <v>1132</v>
      </c>
      <c r="B76" s="32" t="s">
        <v>214</v>
      </c>
      <c r="C76" s="113">
        <v>1624</v>
      </c>
      <c r="D76" s="32" t="s">
        <v>1063</v>
      </c>
      <c r="E76" s="113">
        <v>5401</v>
      </c>
      <c r="F76" s="32" t="s">
        <v>1898</v>
      </c>
    </row>
    <row r="77" spans="1:6" ht="15.75" thickBot="1">
      <c r="A77" s="33">
        <v>1138</v>
      </c>
      <c r="B77" s="32" t="s">
        <v>215</v>
      </c>
      <c r="C77" s="113">
        <v>1625</v>
      </c>
      <c r="D77" s="32" t="s">
        <v>1064</v>
      </c>
      <c r="E77" s="113">
        <v>5402</v>
      </c>
      <c r="F77" s="32" t="s">
        <v>1899</v>
      </c>
    </row>
    <row r="78" spans="1:6" ht="15.75" thickBot="1">
      <c r="A78" s="33">
        <v>1141</v>
      </c>
      <c r="B78" s="32" t="s">
        <v>216</v>
      </c>
      <c r="C78" s="113">
        <v>1626</v>
      </c>
      <c r="D78" s="32" t="s">
        <v>1065</v>
      </c>
      <c r="E78" s="113">
        <v>5403</v>
      </c>
      <c r="F78" s="32" t="s">
        <v>1900</v>
      </c>
    </row>
    <row r="79" spans="1:6" ht="15.75" thickBot="1">
      <c r="A79" s="33">
        <v>1144</v>
      </c>
      <c r="B79" s="32" t="s">
        <v>217</v>
      </c>
      <c r="C79" s="113">
        <v>1627</v>
      </c>
      <c r="D79" s="32" t="s">
        <v>1066</v>
      </c>
      <c r="E79" s="113">
        <v>5404</v>
      </c>
      <c r="F79" s="32" t="s">
        <v>1901</v>
      </c>
    </row>
    <row r="80" spans="1:6" ht="15.75" thickBot="1">
      <c r="A80" s="33">
        <v>1145</v>
      </c>
      <c r="B80" s="32" t="s">
        <v>218</v>
      </c>
      <c r="C80" s="113">
        <v>1628</v>
      </c>
      <c r="D80" s="32" t="s">
        <v>1067</v>
      </c>
      <c r="E80" s="113">
        <v>5405</v>
      </c>
      <c r="F80" s="32" t="s">
        <v>1902</v>
      </c>
    </row>
    <row r="81" spans="1:6" ht="15.75" thickBot="1">
      <c r="A81" s="33">
        <v>1146</v>
      </c>
      <c r="B81" s="32" t="s">
        <v>219</v>
      </c>
      <c r="C81" s="113">
        <v>1629</v>
      </c>
      <c r="D81" s="32" t="s">
        <v>1068</v>
      </c>
      <c r="E81" s="113">
        <v>5406</v>
      </c>
      <c r="F81" s="32" t="s">
        <v>1903</v>
      </c>
    </row>
    <row r="82" spans="1:6" ht="15.75" thickBot="1">
      <c r="A82" s="33">
        <v>1147</v>
      </c>
      <c r="B82" s="32" t="s">
        <v>220</v>
      </c>
      <c r="C82" s="113">
        <v>1630</v>
      </c>
      <c r="D82" s="32" t="s">
        <v>1069</v>
      </c>
      <c r="E82" s="113">
        <v>5407</v>
      </c>
      <c r="F82" s="32" t="s">
        <v>1904</v>
      </c>
    </row>
    <row r="83" spans="1:6" ht="15.75" thickBot="1">
      <c r="A83" s="33">
        <v>1149</v>
      </c>
      <c r="B83" s="32" t="s">
        <v>222</v>
      </c>
      <c r="C83" s="113">
        <v>1631</v>
      </c>
      <c r="D83" s="32" t="s">
        <v>1070</v>
      </c>
      <c r="E83" s="113">
        <v>5408</v>
      </c>
      <c r="F83" s="32" t="s">
        <v>1905</v>
      </c>
    </row>
    <row r="84" spans="1:6" ht="15.75" thickBot="1">
      <c r="A84" s="33">
        <v>1150</v>
      </c>
      <c r="B84" s="32" t="s">
        <v>223</v>
      </c>
      <c r="C84" s="113">
        <v>1632</v>
      </c>
      <c r="D84" s="32" t="s">
        <v>1071</v>
      </c>
      <c r="E84" s="113">
        <v>5409</v>
      </c>
      <c r="F84" s="32" t="s">
        <v>1906</v>
      </c>
    </row>
    <row r="85" spans="1:6" ht="15.75" thickBot="1">
      <c r="A85" s="33">
        <v>1153</v>
      </c>
      <c r="B85" s="32" t="s">
        <v>2257</v>
      </c>
      <c r="C85" s="113">
        <v>1633</v>
      </c>
      <c r="D85" s="32" t="s">
        <v>1072</v>
      </c>
      <c r="E85" s="113">
        <v>5410</v>
      </c>
      <c r="F85" s="32" t="s">
        <v>1907</v>
      </c>
    </row>
    <row r="86" spans="1:6" ht="15.75" thickBot="1">
      <c r="A86" s="33">
        <v>1154</v>
      </c>
      <c r="B86" s="32" t="s">
        <v>226</v>
      </c>
      <c r="C86" s="113">
        <v>1634</v>
      </c>
      <c r="D86" s="32" t="s">
        <v>1073</v>
      </c>
      <c r="E86" s="113">
        <v>5411</v>
      </c>
      <c r="F86" s="32" t="s">
        <v>3286</v>
      </c>
    </row>
    <row r="87" spans="1:6" ht="15.75" thickBot="1">
      <c r="A87" s="33">
        <v>1155</v>
      </c>
      <c r="B87" s="32" t="s">
        <v>227</v>
      </c>
      <c r="C87" s="113">
        <v>1635</v>
      </c>
      <c r="D87" s="32" t="s">
        <v>1074</v>
      </c>
      <c r="E87" s="113">
        <v>5412</v>
      </c>
      <c r="F87" s="32" t="s">
        <v>1908</v>
      </c>
    </row>
    <row r="88" spans="1:6" ht="15.75" thickBot="1">
      <c r="A88" s="33">
        <v>1157</v>
      </c>
      <c r="B88" s="32" t="s">
        <v>228</v>
      </c>
      <c r="C88" s="113">
        <v>1636</v>
      </c>
      <c r="D88" s="32" t="s">
        <v>1075</v>
      </c>
      <c r="E88" s="113">
        <v>5413</v>
      </c>
      <c r="F88" s="32" t="s">
        <v>1909</v>
      </c>
    </row>
    <row r="89" spans="1:6" ht="15.75" thickBot="1">
      <c r="A89" s="33">
        <v>1159</v>
      </c>
      <c r="B89" s="32" t="s">
        <v>230</v>
      </c>
      <c r="C89" s="113">
        <v>1637</v>
      </c>
      <c r="D89" s="32" t="s">
        <v>1076</v>
      </c>
      <c r="E89" s="113">
        <v>5414</v>
      </c>
      <c r="F89" s="32" t="s">
        <v>1910</v>
      </c>
    </row>
    <row r="90" spans="1:6" ht="15.75" thickBot="1">
      <c r="A90" s="33">
        <v>1160</v>
      </c>
      <c r="B90" s="32" t="s">
        <v>2258</v>
      </c>
      <c r="C90" s="113">
        <v>1638</v>
      </c>
      <c r="D90" s="32" t="s">
        <v>1077</v>
      </c>
      <c r="E90" s="113">
        <v>5415</v>
      </c>
      <c r="F90" s="32" t="s">
        <v>1911</v>
      </c>
    </row>
    <row r="91" spans="1:6" ht="15.75" thickBot="1">
      <c r="A91" s="33">
        <v>1161</v>
      </c>
      <c r="B91" s="32" t="s">
        <v>2259</v>
      </c>
      <c r="C91" s="113">
        <v>1639</v>
      </c>
      <c r="D91" s="32" t="s">
        <v>1078</v>
      </c>
      <c r="E91" s="113">
        <v>5416</v>
      </c>
      <c r="F91" s="32" t="s">
        <v>1912</v>
      </c>
    </row>
    <row r="92" spans="1:6" ht="15.75" thickBot="1">
      <c r="A92" s="33">
        <v>1162</v>
      </c>
      <c r="B92" s="32" t="s">
        <v>2260</v>
      </c>
      <c r="C92" s="113">
        <v>1640</v>
      </c>
      <c r="D92" s="32" t="s">
        <v>1079</v>
      </c>
      <c r="E92" s="113">
        <v>5417</v>
      </c>
      <c r="F92" s="32" t="s">
        <v>1913</v>
      </c>
    </row>
    <row r="93" spans="1:6" ht="15.75" thickBot="1">
      <c r="A93" s="33">
        <v>1163</v>
      </c>
      <c r="B93" s="32" t="s">
        <v>2261</v>
      </c>
      <c r="C93" s="113">
        <v>1641</v>
      </c>
      <c r="D93" s="32" t="s">
        <v>1080</v>
      </c>
      <c r="E93" s="113">
        <v>5418</v>
      </c>
      <c r="F93" s="32" t="s">
        <v>1914</v>
      </c>
    </row>
    <row r="94" spans="1:6" ht="15.75" thickBot="1">
      <c r="A94" s="33">
        <v>1164</v>
      </c>
      <c r="B94" s="32" t="s">
        <v>2262</v>
      </c>
      <c r="C94" s="113">
        <v>1642</v>
      </c>
      <c r="D94" s="32" t="s">
        <v>1081</v>
      </c>
      <c r="E94" s="113">
        <v>5500</v>
      </c>
      <c r="F94" s="32" t="s">
        <v>1915</v>
      </c>
    </row>
    <row r="95" spans="1:6" ht="15.75" thickBot="1">
      <c r="A95" s="33">
        <v>1165</v>
      </c>
      <c r="B95" s="32" t="s">
        <v>2263</v>
      </c>
      <c r="C95" s="113">
        <v>1643</v>
      </c>
      <c r="D95" s="32" t="s">
        <v>1082</v>
      </c>
      <c r="E95" s="113">
        <v>5501</v>
      </c>
      <c r="F95" s="32" t="s">
        <v>1916</v>
      </c>
    </row>
    <row r="96" spans="1:6" ht="15.75" thickBot="1">
      <c r="A96" s="33">
        <v>1166</v>
      </c>
      <c r="B96" s="32" t="s">
        <v>2264</v>
      </c>
      <c r="C96" s="113">
        <v>1644</v>
      </c>
      <c r="D96" s="32" t="s">
        <v>1083</v>
      </c>
      <c r="E96" s="113">
        <v>5502</v>
      </c>
      <c r="F96" s="32" t="s">
        <v>1917</v>
      </c>
    </row>
    <row r="97" spans="1:6" ht="15.75" thickBot="1">
      <c r="A97" s="33">
        <v>1401</v>
      </c>
      <c r="B97" s="32" t="s">
        <v>231</v>
      </c>
      <c r="C97" s="113">
        <v>1645</v>
      </c>
      <c r="D97" s="32" t="s">
        <v>1084</v>
      </c>
      <c r="E97" s="113">
        <v>5503</v>
      </c>
      <c r="F97" s="32" t="s">
        <v>1918</v>
      </c>
    </row>
    <row r="98" spans="1:6" ht="15.75" thickBot="1">
      <c r="A98" s="33">
        <v>1409</v>
      </c>
      <c r="B98" s="32" t="s">
        <v>232</v>
      </c>
      <c r="C98" s="113">
        <v>1646</v>
      </c>
      <c r="D98" s="32" t="s">
        <v>1085</v>
      </c>
      <c r="E98" s="113">
        <v>5504</v>
      </c>
      <c r="F98" s="32" t="s">
        <v>1919</v>
      </c>
    </row>
    <row r="99" spans="1:6" ht="15.75" thickBot="1">
      <c r="A99" s="33">
        <v>1420</v>
      </c>
      <c r="B99" s="32" t="s">
        <v>233</v>
      </c>
      <c r="C99" s="113">
        <v>1647</v>
      </c>
      <c r="D99" s="32" t="s">
        <v>1086</v>
      </c>
      <c r="E99" s="113">
        <v>5506</v>
      </c>
      <c r="F99" s="32" t="s">
        <v>1920</v>
      </c>
    </row>
    <row r="100" spans="1:6" ht="15.75" thickBot="1">
      <c r="A100" s="33">
        <v>1423</v>
      </c>
      <c r="B100" s="32" t="s">
        <v>234</v>
      </c>
      <c r="C100" s="113">
        <v>1648</v>
      </c>
      <c r="D100" s="32" t="s">
        <v>1087</v>
      </c>
      <c r="E100" s="113">
        <v>5510</v>
      </c>
      <c r="F100" s="32" t="s">
        <v>1921</v>
      </c>
    </row>
    <row r="101" spans="1:6" ht="15.75" thickBot="1">
      <c r="A101" s="33">
        <v>1427</v>
      </c>
      <c r="B101" s="32" t="s">
        <v>235</v>
      </c>
      <c r="C101" s="113">
        <v>1649</v>
      </c>
      <c r="D101" s="32" t="s">
        <v>1088</v>
      </c>
      <c r="E101" s="113">
        <v>5511</v>
      </c>
      <c r="F101" s="32" t="s">
        <v>1922</v>
      </c>
    </row>
    <row r="102" spans="1:6" ht="15.75" thickBot="1">
      <c r="A102" s="33">
        <v>1430</v>
      </c>
      <c r="B102" s="32" t="s">
        <v>236</v>
      </c>
      <c r="C102" s="113">
        <v>1650</v>
      </c>
      <c r="D102" s="32" t="s">
        <v>1089</v>
      </c>
      <c r="E102" s="113">
        <v>5512</v>
      </c>
      <c r="F102" s="32" t="s">
        <v>1923</v>
      </c>
    </row>
    <row r="103" spans="1:6" ht="15.75" thickBot="1">
      <c r="A103" s="33">
        <v>1432</v>
      </c>
      <c r="B103" s="32" t="s">
        <v>237</v>
      </c>
      <c r="C103" s="113">
        <v>1651</v>
      </c>
      <c r="D103" s="32" t="s">
        <v>1090</v>
      </c>
      <c r="E103" s="113">
        <v>5513</v>
      </c>
      <c r="F103" s="32" t="s">
        <v>1924</v>
      </c>
    </row>
    <row r="104" spans="1:6" ht="15.75" thickBot="1">
      <c r="A104" s="33">
        <v>1434</v>
      </c>
      <c r="B104" s="32" t="s">
        <v>238</v>
      </c>
      <c r="C104" s="113">
        <v>1652</v>
      </c>
      <c r="D104" s="32" t="s">
        <v>1091</v>
      </c>
      <c r="E104" s="113">
        <v>5514</v>
      </c>
      <c r="F104" s="32" t="s">
        <v>1925</v>
      </c>
    </row>
    <row r="105" spans="1:6" ht="15.75" thickBot="1">
      <c r="A105" s="33">
        <v>1435</v>
      </c>
      <c r="B105" s="32" t="s">
        <v>239</v>
      </c>
      <c r="C105" s="113">
        <v>1653</v>
      </c>
      <c r="D105" s="32" t="s">
        <v>1092</v>
      </c>
      <c r="E105" s="113">
        <v>5515</v>
      </c>
      <c r="F105" s="32" t="s">
        <v>1926</v>
      </c>
    </row>
    <row r="106" spans="1:6" ht="15.75" thickBot="1">
      <c r="A106" s="33">
        <v>1436</v>
      </c>
      <c r="B106" s="32" t="s">
        <v>240</v>
      </c>
      <c r="C106" s="113">
        <v>1654</v>
      </c>
      <c r="D106" s="32" t="s">
        <v>1093</v>
      </c>
      <c r="E106" s="113">
        <v>5516</v>
      </c>
      <c r="F106" s="32" t="s">
        <v>1927</v>
      </c>
    </row>
    <row r="107" spans="1:6" ht="15.75" thickBot="1">
      <c r="A107" s="33">
        <v>1438</v>
      </c>
      <c r="B107" s="32" t="s">
        <v>241</v>
      </c>
      <c r="C107" s="113">
        <v>1655</v>
      </c>
      <c r="D107" s="32" t="s">
        <v>1094</v>
      </c>
      <c r="E107" s="113">
        <v>5517</v>
      </c>
      <c r="F107" s="32" t="s">
        <v>1928</v>
      </c>
    </row>
    <row r="108" spans="1:6" ht="15.75" thickBot="1">
      <c r="A108" s="33">
        <v>1439</v>
      </c>
      <c r="B108" s="32" t="s">
        <v>242</v>
      </c>
      <c r="C108" s="113">
        <v>1656</v>
      </c>
      <c r="D108" s="32" t="s">
        <v>1095</v>
      </c>
      <c r="E108" s="113">
        <v>5518</v>
      </c>
      <c r="F108" s="32" t="s">
        <v>1929</v>
      </c>
    </row>
    <row r="109" spans="1:6" ht="15.75" thickBot="1">
      <c r="A109" s="33">
        <v>1440</v>
      </c>
      <c r="B109" s="32" t="s">
        <v>243</v>
      </c>
      <c r="C109" s="113">
        <v>1657</v>
      </c>
      <c r="D109" s="32" t="s">
        <v>1096</v>
      </c>
      <c r="E109" s="113">
        <v>5519</v>
      </c>
      <c r="F109" s="32" t="s">
        <v>1930</v>
      </c>
    </row>
    <row r="110" spans="1:6" ht="15.75" thickBot="1">
      <c r="A110" s="33">
        <v>1441</v>
      </c>
      <c r="B110" s="32" t="s">
        <v>244</v>
      </c>
      <c r="C110" s="113">
        <v>1658</v>
      </c>
      <c r="D110" s="32" t="s">
        <v>1097</v>
      </c>
      <c r="E110" s="113">
        <v>5520</v>
      </c>
      <c r="F110" s="32" t="s">
        <v>1931</v>
      </c>
    </row>
    <row r="111" spans="1:6" ht="15.75" thickBot="1">
      <c r="A111" s="33">
        <v>1442</v>
      </c>
      <c r="B111" s="32" t="s">
        <v>245</v>
      </c>
      <c r="C111" s="113">
        <v>1659</v>
      </c>
      <c r="D111" s="32" t="s">
        <v>1098</v>
      </c>
      <c r="E111" s="113">
        <v>5521</v>
      </c>
      <c r="F111" s="32" t="s">
        <v>1932</v>
      </c>
    </row>
    <row r="112" spans="1:6" ht="15.75" thickBot="1">
      <c r="A112" s="33">
        <v>1444</v>
      </c>
      <c r="B112" s="32" t="s">
        <v>246</v>
      </c>
      <c r="C112" s="113">
        <v>1660</v>
      </c>
      <c r="D112" s="32" t="s">
        <v>1099</v>
      </c>
      <c r="E112" s="113">
        <v>5522</v>
      </c>
      <c r="F112" s="32" t="s">
        <v>1933</v>
      </c>
    </row>
    <row r="113" spans="1:6" ht="15.75" thickBot="1">
      <c r="A113" s="33">
        <v>1447</v>
      </c>
      <c r="B113" s="32" t="s">
        <v>249</v>
      </c>
      <c r="C113" s="113">
        <v>1661</v>
      </c>
      <c r="D113" s="32" t="s">
        <v>1100</v>
      </c>
      <c r="E113" s="113">
        <v>5523</v>
      </c>
      <c r="F113" s="32" t="s">
        <v>1934</v>
      </c>
    </row>
    <row r="114" spans="1:6" ht="15.75" thickBot="1">
      <c r="A114" s="33">
        <v>1448</v>
      </c>
      <c r="B114" s="32" t="s">
        <v>250</v>
      </c>
      <c r="C114" s="113">
        <v>1662</v>
      </c>
      <c r="D114" s="32" t="s">
        <v>1101</v>
      </c>
      <c r="E114" s="113">
        <v>5524</v>
      </c>
      <c r="F114" s="32" t="s">
        <v>3103</v>
      </c>
    </row>
    <row r="115" spans="1:6" ht="15.75" thickBot="1">
      <c r="A115" s="33">
        <v>1449</v>
      </c>
      <c r="B115" s="32" t="s">
        <v>251</v>
      </c>
      <c r="C115" s="113">
        <v>1663</v>
      </c>
      <c r="D115" s="32" t="s">
        <v>1102</v>
      </c>
      <c r="E115" s="113">
        <v>5550</v>
      </c>
      <c r="F115" s="32" t="s">
        <v>1935</v>
      </c>
    </row>
    <row r="116" spans="1:6" ht="15.75" thickBot="1">
      <c r="A116" s="33">
        <v>1450</v>
      </c>
      <c r="B116" s="32" t="s">
        <v>252</v>
      </c>
      <c r="C116" s="113">
        <v>1664</v>
      </c>
      <c r="D116" s="32" t="s">
        <v>1103</v>
      </c>
      <c r="E116" s="113">
        <v>5551</v>
      </c>
      <c r="F116" s="32" t="s">
        <v>1936</v>
      </c>
    </row>
    <row r="117" spans="1:6" ht="15.75" thickBot="1">
      <c r="A117" s="33">
        <v>1451</v>
      </c>
      <c r="B117" s="32" t="s">
        <v>253</v>
      </c>
      <c r="C117" s="113">
        <v>1665</v>
      </c>
      <c r="D117" s="32" t="s">
        <v>1104</v>
      </c>
      <c r="E117" s="113">
        <v>5553</v>
      </c>
      <c r="F117" s="32" t="s">
        <v>1937</v>
      </c>
    </row>
    <row r="118" spans="1:6" ht="15.75" thickBot="1">
      <c r="A118" s="33">
        <v>1452</v>
      </c>
      <c r="B118" s="32" t="s">
        <v>254</v>
      </c>
      <c r="C118" s="113">
        <v>1666</v>
      </c>
      <c r="D118" s="32" t="s">
        <v>1105</v>
      </c>
      <c r="E118" s="113">
        <v>5554</v>
      </c>
      <c r="F118" s="32" t="s">
        <v>1938</v>
      </c>
    </row>
    <row r="119" spans="1:6" ht="15.75" thickBot="1">
      <c r="A119" s="33">
        <v>1453</v>
      </c>
      <c r="B119" s="32" t="s">
        <v>255</v>
      </c>
      <c r="C119" s="113">
        <v>1667</v>
      </c>
      <c r="D119" s="32" t="s">
        <v>1106</v>
      </c>
      <c r="E119" s="113">
        <v>5555</v>
      </c>
      <c r="F119" s="32" t="s">
        <v>1939</v>
      </c>
    </row>
    <row r="120" spans="1:6" ht="15.75" thickBot="1">
      <c r="A120" s="33">
        <v>1454</v>
      </c>
      <c r="B120" s="32" t="s">
        <v>2265</v>
      </c>
      <c r="C120" s="113">
        <v>1668</v>
      </c>
      <c r="D120" s="32" t="s">
        <v>1107</v>
      </c>
      <c r="E120" s="113">
        <v>5556</v>
      </c>
      <c r="F120" s="32" t="s">
        <v>1940</v>
      </c>
    </row>
    <row r="121" spans="1:6" ht="15.75" thickBot="1">
      <c r="A121" s="33">
        <v>1455</v>
      </c>
      <c r="B121" s="32" t="s">
        <v>2266</v>
      </c>
      <c r="C121" s="113">
        <v>1669</v>
      </c>
      <c r="D121" s="32" t="s">
        <v>1108</v>
      </c>
      <c r="E121" s="113">
        <v>5557</v>
      </c>
      <c r="F121" s="32" t="s">
        <v>1941</v>
      </c>
    </row>
    <row r="122" spans="1:6" ht="15.75" thickBot="1">
      <c r="A122" s="33">
        <v>1456</v>
      </c>
      <c r="B122" s="32" t="s">
        <v>2267</v>
      </c>
      <c r="C122" s="113">
        <v>1670</v>
      </c>
      <c r="D122" s="32" t="s">
        <v>1109</v>
      </c>
      <c r="E122" s="113">
        <v>5558</v>
      </c>
      <c r="F122" s="32" t="s">
        <v>1942</v>
      </c>
    </row>
    <row r="123" spans="1:6" ht="15.75" thickBot="1">
      <c r="A123" s="33">
        <v>1458</v>
      </c>
      <c r="B123" s="32" t="s">
        <v>2268</v>
      </c>
      <c r="C123" s="113">
        <v>1671</v>
      </c>
      <c r="D123" s="32" t="s">
        <v>1110</v>
      </c>
      <c r="E123" s="113">
        <v>5559</v>
      </c>
      <c r="F123" s="32" t="s">
        <v>1943</v>
      </c>
    </row>
    <row r="124" spans="1:6" ht="15.75" thickBot="1">
      <c r="A124" s="33">
        <v>1459</v>
      </c>
      <c r="B124" s="32" t="s">
        <v>2269</v>
      </c>
      <c r="C124" s="113">
        <v>1672</v>
      </c>
      <c r="D124" s="32" t="s">
        <v>1111</v>
      </c>
      <c r="E124" s="113">
        <v>5560</v>
      </c>
      <c r="F124" s="32" t="s">
        <v>1944</v>
      </c>
    </row>
    <row r="125" spans="1:6" ht="15.75" thickBot="1">
      <c r="A125" s="33">
        <v>1460</v>
      </c>
      <c r="B125" s="32" t="s">
        <v>2270</v>
      </c>
      <c r="C125" s="113">
        <v>1673</v>
      </c>
      <c r="D125" s="32" t="s">
        <v>1112</v>
      </c>
      <c r="E125" s="113">
        <v>5563</v>
      </c>
      <c r="F125" s="32" t="s">
        <v>1945</v>
      </c>
    </row>
    <row r="126" spans="1:6" ht="15.75" thickBot="1">
      <c r="A126" s="33">
        <v>1461</v>
      </c>
      <c r="B126" s="32" t="s">
        <v>2271</v>
      </c>
      <c r="C126" s="113">
        <v>1674</v>
      </c>
      <c r="D126" s="32" t="s">
        <v>1113</v>
      </c>
      <c r="E126" s="113">
        <v>5564</v>
      </c>
      <c r="F126" s="32" t="s">
        <v>1946</v>
      </c>
    </row>
    <row r="127" spans="1:6" ht="15.75" thickBot="1">
      <c r="A127" s="33">
        <v>1462</v>
      </c>
      <c r="B127" s="32" t="s">
        <v>2272</v>
      </c>
      <c r="C127" s="113">
        <v>1675</v>
      </c>
      <c r="D127" s="32" t="s">
        <v>1114</v>
      </c>
      <c r="E127" s="113">
        <v>5565</v>
      </c>
      <c r="F127" s="32" t="s">
        <v>1947</v>
      </c>
    </row>
    <row r="128" spans="1:6" ht="15.75" thickBot="1">
      <c r="A128" s="33">
        <v>1463</v>
      </c>
      <c r="B128" s="32" t="s">
        <v>2273</v>
      </c>
      <c r="C128" s="113">
        <v>1676</v>
      </c>
      <c r="D128" s="32" t="s">
        <v>1115</v>
      </c>
      <c r="E128" s="113">
        <v>5567</v>
      </c>
      <c r="F128" s="32" t="s">
        <v>1948</v>
      </c>
    </row>
    <row r="129" spans="1:6" ht="15.75" thickBot="1">
      <c r="A129" s="33">
        <v>1443</v>
      </c>
      <c r="B129" s="32" t="s">
        <v>256</v>
      </c>
      <c r="C129" s="113">
        <v>1677</v>
      </c>
      <c r="D129" s="32" t="s">
        <v>1116</v>
      </c>
      <c r="E129" s="113">
        <v>5568</v>
      </c>
      <c r="F129" s="32" t="s">
        <v>1949</v>
      </c>
    </row>
    <row r="130" spans="1:6" ht="15.75" thickBot="1">
      <c r="A130" s="33">
        <v>1457</v>
      </c>
      <c r="B130" s="32" t="s">
        <v>257</v>
      </c>
      <c r="C130" s="113">
        <v>1678</v>
      </c>
      <c r="D130" s="32" t="s">
        <v>1117</v>
      </c>
      <c r="E130" s="113">
        <v>5569</v>
      </c>
      <c r="F130" s="32" t="s">
        <v>1950</v>
      </c>
    </row>
    <row r="131" spans="1:6" ht="15.75" thickBot="1">
      <c r="A131" s="33">
        <v>1134</v>
      </c>
      <c r="B131" s="32" t="s">
        <v>258</v>
      </c>
      <c r="C131" s="113">
        <v>1679</v>
      </c>
      <c r="D131" s="32" t="s">
        <v>1118</v>
      </c>
      <c r="E131" s="113">
        <v>5570</v>
      </c>
      <c r="F131" s="32" t="s">
        <v>1951</v>
      </c>
    </row>
    <row r="132" spans="1:6" ht="15.75" thickBot="1">
      <c r="A132" s="33">
        <v>1156</v>
      </c>
      <c r="B132" s="32" t="s">
        <v>260</v>
      </c>
      <c r="C132" s="113">
        <v>1680</v>
      </c>
      <c r="D132" s="32" t="s">
        <v>1119</v>
      </c>
      <c r="E132" s="113">
        <v>5571</v>
      </c>
      <c r="F132" s="32" t="s">
        <v>1952</v>
      </c>
    </row>
    <row r="133" spans="1:6" ht="15.75" thickBot="1">
      <c r="A133" s="33">
        <v>1606</v>
      </c>
      <c r="B133" s="32" t="s">
        <v>261</v>
      </c>
      <c r="C133" s="113">
        <v>1681</v>
      </c>
      <c r="D133" s="32" t="s">
        <v>1120</v>
      </c>
      <c r="E133" s="113">
        <v>5572</v>
      </c>
      <c r="F133" s="32" t="s">
        <v>1953</v>
      </c>
    </row>
    <row r="134" spans="1:6" ht="15.75" thickBot="1">
      <c r="A134" s="33">
        <v>1620</v>
      </c>
      <c r="B134" s="32" t="s">
        <v>262</v>
      </c>
      <c r="C134" s="113">
        <v>1682</v>
      </c>
      <c r="D134" s="32" t="s">
        <v>1121</v>
      </c>
      <c r="E134" s="113">
        <v>5573</v>
      </c>
      <c r="F134" s="32" t="s">
        <v>1954</v>
      </c>
    </row>
    <row r="135" spans="1:6" ht="15.75" thickBot="1">
      <c r="A135" s="33">
        <v>1643</v>
      </c>
      <c r="B135" s="32" t="s">
        <v>263</v>
      </c>
      <c r="C135" s="113">
        <v>1683</v>
      </c>
      <c r="D135" s="32" t="s">
        <v>1122</v>
      </c>
      <c r="E135" s="113">
        <v>5574</v>
      </c>
      <c r="F135" s="32" t="s">
        <v>1955</v>
      </c>
    </row>
    <row r="136" spans="1:6" ht="15.75" thickBot="1">
      <c r="A136" s="33">
        <v>1900</v>
      </c>
      <c r="B136" s="32" t="s">
        <v>265</v>
      </c>
      <c r="C136" s="113">
        <v>1684</v>
      </c>
      <c r="D136" s="32" t="s">
        <v>1123</v>
      </c>
      <c r="E136" s="113">
        <v>5575</v>
      </c>
      <c r="F136" s="32" t="s">
        <v>1956</v>
      </c>
    </row>
    <row r="137" spans="1:6" ht="15.75" thickBot="1">
      <c r="A137" s="33">
        <v>1696</v>
      </c>
      <c r="B137" s="32" t="s">
        <v>266</v>
      </c>
      <c r="C137" s="113">
        <v>1685</v>
      </c>
      <c r="D137" s="32" t="s">
        <v>1124</v>
      </c>
      <c r="E137" s="113">
        <v>5525</v>
      </c>
      <c r="F137" s="32" t="s">
        <v>3104</v>
      </c>
    </row>
    <row r="138" spans="1:6" ht="15.75" thickBot="1">
      <c r="A138" s="33">
        <v>1697</v>
      </c>
      <c r="B138" s="32" t="s">
        <v>267</v>
      </c>
      <c r="C138" s="113">
        <v>1686</v>
      </c>
      <c r="D138" s="32" t="s">
        <v>1125</v>
      </c>
      <c r="E138" s="113">
        <v>5526</v>
      </c>
      <c r="F138" s="32" t="s">
        <v>3105</v>
      </c>
    </row>
    <row r="139" spans="1:6" ht="15.75" thickBot="1">
      <c r="A139" s="33">
        <v>1698</v>
      </c>
      <c r="B139" s="32" t="s">
        <v>268</v>
      </c>
      <c r="C139" s="113">
        <v>1687</v>
      </c>
      <c r="D139" s="32" t="s">
        <v>1126</v>
      </c>
      <c r="E139" s="113">
        <v>5527</v>
      </c>
      <c r="F139" s="32" t="s">
        <v>3106</v>
      </c>
    </row>
    <row r="140" spans="1:6" ht="15.75" thickBot="1">
      <c r="A140" s="33">
        <v>1701</v>
      </c>
      <c r="B140" s="32" t="s">
        <v>269</v>
      </c>
      <c r="C140" s="113">
        <v>1688</v>
      </c>
      <c r="D140" s="32" t="s">
        <v>1127</v>
      </c>
      <c r="E140" s="113">
        <v>5528</v>
      </c>
      <c r="F140" s="32" t="s">
        <v>3107</v>
      </c>
    </row>
    <row r="141" spans="1:6" ht="15.75" thickBot="1">
      <c r="A141" s="33">
        <v>1990</v>
      </c>
      <c r="B141" s="32" t="s">
        <v>270</v>
      </c>
      <c r="C141" s="113">
        <v>1689</v>
      </c>
      <c r="D141" s="32" t="s">
        <v>1128</v>
      </c>
      <c r="E141" s="113">
        <v>5529</v>
      </c>
      <c r="F141" s="32" t="s">
        <v>3108</v>
      </c>
    </row>
    <row r="142" spans="1:6" ht="15.75" thickBot="1">
      <c r="A142" s="33">
        <v>1991</v>
      </c>
      <c r="B142" s="32" t="s">
        <v>271</v>
      </c>
      <c r="C142" s="113">
        <v>1690</v>
      </c>
      <c r="D142" s="32" t="s">
        <v>1129</v>
      </c>
      <c r="E142" s="113">
        <v>5530</v>
      </c>
      <c r="F142" s="32" t="s">
        <v>3109</v>
      </c>
    </row>
    <row r="143" spans="1:6" ht="15.75" thickBot="1">
      <c r="A143" s="33">
        <v>1992</v>
      </c>
      <c r="B143" s="32" t="s">
        <v>272</v>
      </c>
      <c r="C143" s="113">
        <v>1691</v>
      </c>
      <c r="D143" s="32" t="s">
        <v>1130</v>
      </c>
      <c r="E143" s="113">
        <v>5800</v>
      </c>
      <c r="F143" s="32" t="s">
        <v>1957</v>
      </c>
    </row>
    <row r="144" spans="1:6" ht="15.75" thickBot="1">
      <c r="A144" s="33">
        <v>2000</v>
      </c>
      <c r="B144" s="32" t="s">
        <v>273</v>
      </c>
      <c r="C144" s="113">
        <v>1692</v>
      </c>
      <c r="D144" s="32" t="s">
        <v>1131</v>
      </c>
      <c r="E144" s="113">
        <v>5805</v>
      </c>
      <c r="F144" s="32" t="s">
        <v>1958</v>
      </c>
    </row>
    <row r="145" spans="1:6" ht="15.75" thickBot="1">
      <c r="A145" s="33">
        <v>2001</v>
      </c>
      <c r="B145" s="32" t="s">
        <v>274</v>
      </c>
      <c r="C145" s="113">
        <v>1693</v>
      </c>
      <c r="D145" s="32" t="s">
        <v>1132</v>
      </c>
      <c r="E145" s="113">
        <v>5900</v>
      </c>
      <c r="F145" s="32" t="s">
        <v>1959</v>
      </c>
    </row>
    <row r="146" spans="1:6" ht="15.75" thickBot="1">
      <c r="A146" s="33">
        <v>2002</v>
      </c>
      <c r="B146" s="32" t="s">
        <v>275</v>
      </c>
      <c r="C146" s="113">
        <v>1694</v>
      </c>
      <c r="D146" s="32" t="s">
        <v>1133</v>
      </c>
      <c r="E146" s="113">
        <v>6000</v>
      </c>
      <c r="F146" s="32" t="s">
        <v>1960</v>
      </c>
    </row>
    <row r="147" spans="1:6" ht="15.75" thickBot="1">
      <c r="A147" s="33">
        <v>2003</v>
      </c>
      <c r="B147" s="32" t="s">
        <v>276</v>
      </c>
      <c r="C147" s="113">
        <v>1695</v>
      </c>
      <c r="D147" s="32" t="s">
        <v>1134</v>
      </c>
      <c r="E147" s="113">
        <v>6001</v>
      </c>
      <c r="F147" s="32" t="s">
        <v>1961</v>
      </c>
    </row>
    <row r="148" spans="1:6" ht="15.75" thickBot="1">
      <c r="A148" s="33">
        <v>2004</v>
      </c>
      <c r="B148" s="32" t="s">
        <v>277</v>
      </c>
      <c r="C148" s="113">
        <v>1696</v>
      </c>
      <c r="D148" s="32" t="s">
        <v>1135</v>
      </c>
      <c r="E148" s="113">
        <v>6002</v>
      </c>
      <c r="F148" s="32" t="s">
        <v>1962</v>
      </c>
    </row>
    <row r="149" spans="1:6" ht="15.75" thickBot="1">
      <c r="A149" s="33">
        <v>2005</v>
      </c>
      <c r="B149" s="32" t="s">
        <v>278</v>
      </c>
      <c r="C149" s="113">
        <v>1697</v>
      </c>
      <c r="D149" s="32" t="s">
        <v>1136</v>
      </c>
      <c r="E149" s="113">
        <v>6003</v>
      </c>
      <c r="F149" s="32" t="s">
        <v>1963</v>
      </c>
    </row>
    <row r="150" spans="1:6" ht="15.75" thickBot="1">
      <c r="A150" s="33">
        <v>2006</v>
      </c>
      <c r="B150" s="32" t="s">
        <v>279</v>
      </c>
      <c r="C150" s="113">
        <v>1698</v>
      </c>
      <c r="D150" s="32" t="s">
        <v>1137</v>
      </c>
      <c r="E150" s="113">
        <v>6004</v>
      </c>
      <c r="F150" s="32" t="s">
        <v>1964</v>
      </c>
    </row>
    <row r="151" spans="1:6" ht="15.75" thickBot="1">
      <c r="A151" s="33">
        <v>2007</v>
      </c>
      <c r="B151" s="32" t="s">
        <v>280</v>
      </c>
      <c r="C151" s="113">
        <v>1699</v>
      </c>
      <c r="D151" s="32" t="s">
        <v>1138</v>
      </c>
      <c r="E151" s="113">
        <v>6005</v>
      </c>
      <c r="F151" s="32" t="s">
        <v>1965</v>
      </c>
    </row>
    <row r="152" spans="1:6" ht="15.75" thickBot="1">
      <c r="A152" s="33">
        <v>2008</v>
      </c>
      <c r="B152" s="32" t="s">
        <v>281</v>
      </c>
      <c r="C152" s="113">
        <v>1700</v>
      </c>
      <c r="D152" s="32" t="s">
        <v>1139</v>
      </c>
      <c r="E152" s="113">
        <v>6006</v>
      </c>
      <c r="F152" s="32" t="s">
        <v>1966</v>
      </c>
    </row>
    <row r="153" spans="1:6" ht="15.75" thickBot="1">
      <c r="A153" s="33">
        <v>2010</v>
      </c>
      <c r="B153" s="32" t="s">
        <v>283</v>
      </c>
      <c r="C153" s="113">
        <v>1701</v>
      </c>
      <c r="D153" s="32" t="s">
        <v>1140</v>
      </c>
      <c r="E153" s="113">
        <v>6008</v>
      </c>
      <c r="F153" s="32" t="s">
        <v>1967</v>
      </c>
    </row>
    <row r="154" spans="1:6" ht="15.75" thickBot="1">
      <c r="A154" s="33">
        <v>2012</v>
      </c>
      <c r="B154" s="32" t="s">
        <v>285</v>
      </c>
      <c r="C154" s="113">
        <v>1702</v>
      </c>
      <c r="D154" s="32" t="s">
        <v>1141</v>
      </c>
      <c r="E154" s="113">
        <v>6100</v>
      </c>
      <c r="F154" s="32" t="s">
        <v>3287</v>
      </c>
    </row>
    <row r="155" spans="1:6" ht="15.75" thickBot="1">
      <c r="A155" s="33">
        <v>2013</v>
      </c>
      <c r="B155" s="32" t="s">
        <v>286</v>
      </c>
      <c r="C155" s="113">
        <v>1703</v>
      </c>
      <c r="D155" s="32" t="s">
        <v>1142</v>
      </c>
      <c r="E155" s="113">
        <v>6101</v>
      </c>
      <c r="F155" s="32" t="s">
        <v>1968</v>
      </c>
    </row>
    <row r="156" spans="1:6" ht="15.75" thickBot="1">
      <c r="A156" s="33">
        <v>2015</v>
      </c>
      <c r="B156" s="32" t="s">
        <v>288</v>
      </c>
      <c r="C156" s="113">
        <v>1704</v>
      </c>
      <c r="D156" s="32" t="s">
        <v>1143</v>
      </c>
      <c r="E156" s="113">
        <v>6103</v>
      </c>
      <c r="F156" s="32" t="s">
        <v>1969</v>
      </c>
    </row>
    <row r="157" spans="1:6" ht="15.75" thickBot="1">
      <c r="A157" s="33">
        <v>2016</v>
      </c>
      <c r="B157" s="32" t="s">
        <v>289</v>
      </c>
      <c r="C157" s="113">
        <v>1705</v>
      </c>
      <c r="D157" s="32" t="s">
        <v>1144</v>
      </c>
      <c r="E157" s="113">
        <v>6200</v>
      </c>
      <c r="F157" s="32" t="s">
        <v>1970</v>
      </c>
    </row>
    <row r="158" spans="1:6" ht="15.75" thickBot="1">
      <c r="A158" s="33">
        <v>2018</v>
      </c>
      <c r="B158" s="32" t="s">
        <v>291</v>
      </c>
      <c r="C158" s="113">
        <v>1706</v>
      </c>
      <c r="D158" s="32" t="s">
        <v>1145</v>
      </c>
      <c r="E158" s="113">
        <v>6201</v>
      </c>
      <c r="F158" s="32" t="s">
        <v>1971</v>
      </c>
    </row>
    <row r="159" spans="1:6" ht="15.75" thickBot="1">
      <c r="A159" s="33">
        <v>2019</v>
      </c>
      <c r="B159" s="32" t="s">
        <v>292</v>
      </c>
      <c r="C159" s="113">
        <v>1707</v>
      </c>
      <c r="D159" s="32" t="s">
        <v>1146</v>
      </c>
      <c r="E159" s="113">
        <v>6202</v>
      </c>
      <c r="F159" s="32" t="s">
        <v>1972</v>
      </c>
    </row>
    <row r="160" spans="1:6" ht="15.75" thickBot="1">
      <c r="A160" s="33">
        <v>2020</v>
      </c>
      <c r="B160" s="32" t="s">
        <v>2274</v>
      </c>
      <c r="C160" s="113">
        <v>1708</v>
      </c>
      <c r="D160" s="32" t="s">
        <v>1147</v>
      </c>
      <c r="E160" s="113">
        <v>6203</v>
      </c>
      <c r="F160" s="32" t="s">
        <v>1973</v>
      </c>
    </row>
    <row r="161" spans="1:6" ht="15.75" thickBot="1">
      <c r="A161" s="33">
        <v>2100</v>
      </c>
      <c r="B161" s="32" t="s">
        <v>293</v>
      </c>
      <c r="C161" s="113">
        <v>1709</v>
      </c>
      <c r="D161" s="32" t="s">
        <v>1148</v>
      </c>
      <c r="E161" s="113">
        <v>6205</v>
      </c>
      <c r="F161" s="32" t="s">
        <v>1974</v>
      </c>
    </row>
    <row r="162" spans="1:6" ht="15.75" thickBot="1">
      <c r="A162" s="33">
        <v>2101</v>
      </c>
      <c r="B162" s="32" t="s">
        <v>294</v>
      </c>
      <c r="C162" s="113">
        <v>1710</v>
      </c>
      <c r="D162" s="32" t="s">
        <v>1149</v>
      </c>
      <c r="E162" s="113">
        <v>6497</v>
      </c>
      <c r="F162" s="32" t="s">
        <v>1975</v>
      </c>
    </row>
    <row r="163" spans="1:6" ht="15.75" thickBot="1">
      <c r="A163" s="33">
        <v>2102</v>
      </c>
      <c r="B163" s="32" t="s">
        <v>295</v>
      </c>
      <c r="C163" s="113">
        <v>1711</v>
      </c>
      <c r="D163" s="32" t="s">
        <v>1150</v>
      </c>
      <c r="E163" s="113">
        <v>6498</v>
      </c>
      <c r="F163" s="32" t="s">
        <v>1976</v>
      </c>
    </row>
    <row r="164" spans="1:6" ht="15.75" thickBot="1">
      <c r="A164" s="33">
        <v>2103</v>
      </c>
      <c r="B164" s="32" t="s">
        <v>296</v>
      </c>
      <c r="C164" s="113">
        <v>1712</v>
      </c>
      <c r="D164" s="32" t="s">
        <v>1151</v>
      </c>
      <c r="E164" s="113">
        <v>6499</v>
      </c>
      <c r="F164" s="32" t="s">
        <v>1977</v>
      </c>
    </row>
    <row r="165" spans="1:6" ht="15.75" thickBot="1">
      <c r="A165" s="33">
        <v>2104</v>
      </c>
      <c r="B165" s="32" t="s">
        <v>297</v>
      </c>
      <c r="C165" s="113">
        <v>1713</v>
      </c>
      <c r="D165" s="32" t="s">
        <v>1152</v>
      </c>
      <c r="E165" s="113">
        <v>6300</v>
      </c>
      <c r="F165" s="32" t="s">
        <v>1978</v>
      </c>
    </row>
    <row r="166" spans="1:6" ht="15.75" thickBot="1">
      <c r="A166" s="33">
        <v>2105</v>
      </c>
      <c r="B166" s="32" t="s">
        <v>298</v>
      </c>
      <c r="C166" s="113">
        <v>1714</v>
      </c>
      <c r="D166" s="32" t="s">
        <v>1153</v>
      </c>
      <c r="E166" s="113">
        <v>6301</v>
      </c>
      <c r="F166" s="32" t="s">
        <v>1979</v>
      </c>
    </row>
    <row r="167" spans="1:6" ht="15.75" thickBot="1">
      <c r="A167" s="33">
        <v>2106</v>
      </c>
      <c r="B167" s="32" t="s">
        <v>299</v>
      </c>
      <c r="C167" s="113">
        <v>1715</v>
      </c>
      <c r="D167" s="32" t="s">
        <v>1154</v>
      </c>
      <c r="E167" s="113">
        <v>6302</v>
      </c>
      <c r="F167" s="32" t="s">
        <v>1980</v>
      </c>
    </row>
    <row r="168" spans="1:6" ht="15.75" thickBot="1">
      <c r="A168" s="33">
        <v>2107</v>
      </c>
      <c r="B168" s="32" t="s">
        <v>300</v>
      </c>
      <c r="C168" s="113">
        <v>1716</v>
      </c>
      <c r="D168" s="32" t="s">
        <v>1155</v>
      </c>
      <c r="E168" s="113">
        <v>6303</v>
      </c>
      <c r="F168" s="32" t="s">
        <v>1981</v>
      </c>
    </row>
    <row r="169" spans="1:6" ht="15.75" thickBot="1">
      <c r="A169" s="33">
        <v>2108</v>
      </c>
      <c r="B169" s="32" t="s">
        <v>301</v>
      </c>
      <c r="C169" s="113">
        <v>1717</v>
      </c>
      <c r="D169" s="32" t="s">
        <v>1156</v>
      </c>
      <c r="E169" s="113">
        <v>6340</v>
      </c>
      <c r="F169" s="32" t="s">
        <v>1982</v>
      </c>
    </row>
    <row r="170" spans="1:6" ht="15.75" thickBot="1">
      <c r="A170" s="33">
        <v>2109</v>
      </c>
      <c r="B170" s="32" t="s">
        <v>302</v>
      </c>
      <c r="C170" s="113">
        <v>1718</v>
      </c>
      <c r="D170" s="32" t="s">
        <v>1157</v>
      </c>
      <c r="E170" s="113">
        <v>6350</v>
      </c>
      <c r="F170" s="32" t="s">
        <v>1983</v>
      </c>
    </row>
    <row r="171" spans="1:6" ht="15.75" thickBot="1">
      <c r="A171" s="33">
        <v>2110</v>
      </c>
      <c r="B171" s="32" t="s">
        <v>303</v>
      </c>
      <c r="C171" s="113">
        <v>1719</v>
      </c>
      <c r="D171" s="32" t="s">
        <v>1158</v>
      </c>
      <c r="E171" s="113">
        <v>6352</v>
      </c>
      <c r="F171" s="32" t="s">
        <v>1984</v>
      </c>
    </row>
    <row r="172" spans="1:6" ht="15.75" thickBot="1">
      <c r="A172" s="33">
        <v>2111</v>
      </c>
      <c r="B172" s="32" t="s">
        <v>304</v>
      </c>
      <c r="C172" s="113">
        <v>1720</v>
      </c>
      <c r="D172" s="32" t="s">
        <v>1159</v>
      </c>
      <c r="E172" s="113">
        <v>6353</v>
      </c>
      <c r="F172" s="32" t="s">
        <v>1985</v>
      </c>
    </row>
    <row r="173" spans="1:6" ht="15.75" thickBot="1">
      <c r="A173" s="33">
        <v>2112</v>
      </c>
      <c r="B173" s="32" t="s">
        <v>305</v>
      </c>
      <c r="C173" s="113">
        <v>1721</v>
      </c>
      <c r="D173" s="32" t="s">
        <v>1160</v>
      </c>
      <c r="E173" s="113">
        <v>6400</v>
      </c>
      <c r="F173" s="32" t="s">
        <v>1986</v>
      </c>
    </row>
    <row r="174" spans="1:6" ht="15.75" thickBot="1">
      <c r="A174" s="33">
        <v>2113</v>
      </c>
      <c r="B174" s="32" t="s">
        <v>306</v>
      </c>
      <c r="C174" s="113">
        <v>1722</v>
      </c>
      <c r="D174" s="32" t="s">
        <v>1161</v>
      </c>
      <c r="E174" s="113">
        <v>6401</v>
      </c>
      <c r="F174" s="32" t="s">
        <v>1987</v>
      </c>
    </row>
    <row r="175" spans="1:6" ht="15.75" thickBot="1">
      <c r="A175" s="33">
        <v>2114</v>
      </c>
      <c r="B175" s="32" t="s">
        <v>307</v>
      </c>
      <c r="C175" s="113">
        <v>1723</v>
      </c>
      <c r="D175" s="32" t="s">
        <v>1162</v>
      </c>
      <c r="E175" s="113">
        <v>6402</v>
      </c>
      <c r="F175" s="32" t="s">
        <v>1988</v>
      </c>
    </row>
    <row r="176" spans="1:6" ht="15.75" thickBot="1">
      <c r="A176" s="33">
        <v>2115</v>
      </c>
      <c r="B176" s="32" t="s">
        <v>308</v>
      </c>
      <c r="C176" s="113">
        <v>1724</v>
      </c>
      <c r="D176" s="32" t="s">
        <v>1163</v>
      </c>
      <c r="E176" s="113">
        <v>6403</v>
      </c>
      <c r="F176" s="32" t="s">
        <v>1989</v>
      </c>
    </row>
    <row r="177" spans="1:6" ht="15.75" thickBot="1">
      <c r="A177" s="33">
        <v>2116</v>
      </c>
      <c r="B177" s="32" t="s">
        <v>309</v>
      </c>
      <c r="C177" s="113">
        <v>1725</v>
      </c>
      <c r="D177" s="32" t="s">
        <v>1164</v>
      </c>
      <c r="E177" s="113">
        <v>6404</v>
      </c>
      <c r="F177" s="32" t="s">
        <v>1990</v>
      </c>
    </row>
    <row r="178" spans="1:6" ht="15.75" thickBot="1">
      <c r="A178" s="33">
        <v>2117</v>
      </c>
      <c r="B178" s="32" t="s">
        <v>310</v>
      </c>
      <c r="C178" s="113">
        <v>1726</v>
      </c>
      <c r="D178" s="32" t="s">
        <v>1165</v>
      </c>
      <c r="E178" s="113">
        <v>6405</v>
      </c>
      <c r="F178" s="32" t="s">
        <v>1991</v>
      </c>
    </row>
    <row r="179" spans="1:6" ht="15.75" thickBot="1">
      <c r="A179" s="33">
        <v>2118</v>
      </c>
      <c r="B179" s="32" t="s">
        <v>311</v>
      </c>
      <c r="C179" s="113">
        <v>1727</v>
      </c>
      <c r="D179" s="32" t="s">
        <v>1166</v>
      </c>
      <c r="E179" s="113">
        <v>6500</v>
      </c>
      <c r="F179" s="32" t="s">
        <v>1992</v>
      </c>
    </row>
    <row r="180" spans="1:6" ht="15.75" thickBot="1">
      <c r="A180" s="33">
        <v>2119</v>
      </c>
      <c r="B180" s="32" t="s">
        <v>312</v>
      </c>
      <c r="C180" s="113">
        <v>1728</v>
      </c>
      <c r="D180" s="32" t="s">
        <v>1167</v>
      </c>
      <c r="E180" s="113">
        <v>6501</v>
      </c>
      <c r="F180" s="32" t="s">
        <v>1993</v>
      </c>
    </row>
    <row r="181" spans="1:6" ht="15.75" thickBot="1">
      <c r="A181" s="33">
        <v>2120</v>
      </c>
      <c r="B181" s="32" t="s">
        <v>313</v>
      </c>
      <c r="C181" s="113">
        <v>1729</v>
      </c>
      <c r="D181" s="32" t="s">
        <v>1168</v>
      </c>
      <c r="E181" s="113">
        <v>6502</v>
      </c>
      <c r="F181" s="32" t="s">
        <v>1994</v>
      </c>
    </row>
    <row r="182" spans="1:6" ht="15.75" thickBot="1">
      <c r="A182" s="33">
        <v>2121</v>
      </c>
      <c r="B182" s="32" t="s">
        <v>314</v>
      </c>
      <c r="C182" s="113">
        <v>1730</v>
      </c>
      <c r="D182" s="32" t="s">
        <v>1169</v>
      </c>
      <c r="E182" s="113">
        <v>6504</v>
      </c>
      <c r="F182" s="32" t="s">
        <v>1995</v>
      </c>
    </row>
    <row r="183" spans="1:6" ht="15.75" thickBot="1">
      <c r="A183" s="33">
        <v>2122</v>
      </c>
      <c r="B183" s="32" t="s">
        <v>315</v>
      </c>
      <c r="C183" s="113">
        <v>1731</v>
      </c>
      <c r="D183" s="32" t="s">
        <v>1170</v>
      </c>
      <c r="E183" s="113">
        <v>6505</v>
      </c>
      <c r="F183" s="32" t="s">
        <v>1996</v>
      </c>
    </row>
    <row r="184" spans="1:6" ht="15.75" thickBot="1">
      <c r="A184" s="33">
        <v>2123</v>
      </c>
      <c r="B184" s="32" t="s">
        <v>316</v>
      </c>
      <c r="C184" s="113">
        <v>1732</v>
      </c>
      <c r="D184" s="32" t="s">
        <v>1171</v>
      </c>
      <c r="E184" s="113">
        <v>6506</v>
      </c>
      <c r="F184" s="32" t="s">
        <v>1997</v>
      </c>
    </row>
    <row r="185" spans="1:6" ht="15.75" thickBot="1">
      <c r="A185" s="33">
        <v>2124</v>
      </c>
      <c r="B185" s="32" t="s">
        <v>317</v>
      </c>
      <c r="C185" s="113">
        <v>1733</v>
      </c>
      <c r="D185" s="32" t="s">
        <v>1172</v>
      </c>
      <c r="E185" s="113">
        <v>6520</v>
      </c>
      <c r="F185" s="32" t="s">
        <v>1998</v>
      </c>
    </row>
    <row r="186" spans="1:6" ht="15.75" thickBot="1">
      <c r="A186" s="33">
        <v>2125</v>
      </c>
      <c r="B186" s="32" t="s">
        <v>318</v>
      </c>
      <c r="C186" s="113">
        <v>1734</v>
      </c>
      <c r="D186" s="32" t="s">
        <v>1173</v>
      </c>
      <c r="E186" s="113">
        <v>6521</v>
      </c>
      <c r="F186" s="32" t="s">
        <v>1999</v>
      </c>
    </row>
    <row r="187" spans="1:6" ht="15.75" thickBot="1">
      <c r="A187" s="33">
        <v>2126</v>
      </c>
      <c r="B187" s="32" t="s">
        <v>319</v>
      </c>
      <c r="C187" s="113">
        <v>1735</v>
      </c>
      <c r="D187" s="32" t="s">
        <v>1174</v>
      </c>
      <c r="E187" s="113">
        <v>6522</v>
      </c>
      <c r="F187" s="32" t="s">
        <v>2000</v>
      </c>
    </row>
    <row r="188" spans="1:6" ht="15.75" thickBot="1">
      <c r="A188" s="33">
        <v>2127</v>
      </c>
      <c r="B188" s="32" t="s">
        <v>320</v>
      </c>
      <c r="C188" s="113">
        <v>1736</v>
      </c>
      <c r="D188" s="32" t="s">
        <v>1175</v>
      </c>
      <c r="E188" s="113">
        <v>6523</v>
      </c>
      <c r="F188" s="32" t="s">
        <v>2001</v>
      </c>
    </row>
    <row r="189" spans="1:6" ht="15.75" thickBot="1">
      <c r="A189" s="33">
        <v>2128</v>
      </c>
      <c r="B189" s="32" t="s">
        <v>321</v>
      </c>
      <c r="C189" s="113">
        <v>1737</v>
      </c>
      <c r="D189" s="32" t="s">
        <v>1176</v>
      </c>
      <c r="E189" s="113">
        <v>6524</v>
      </c>
      <c r="F189" s="32" t="s">
        <v>2002</v>
      </c>
    </row>
    <row r="190" spans="1:6" ht="15.75" thickBot="1">
      <c r="A190" s="33">
        <v>2129</v>
      </c>
      <c r="B190" s="32" t="s">
        <v>322</v>
      </c>
      <c r="C190" s="113">
        <v>1738</v>
      </c>
      <c r="D190" s="32" t="s">
        <v>1177</v>
      </c>
      <c r="E190" s="113">
        <v>6525</v>
      </c>
      <c r="F190" s="32" t="s">
        <v>2003</v>
      </c>
    </row>
    <row r="191" spans="1:6" ht="15.75" thickBot="1">
      <c r="A191" s="33">
        <v>2130</v>
      </c>
      <c r="B191" s="32" t="s">
        <v>323</v>
      </c>
      <c r="C191" s="113">
        <v>1739</v>
      </c>
      <c r="D191" s="32" t="s">
        <v>1178</v>
      </c>
      <c r="E191" s="113">
        <v>6526</v>
      </c>
      <c r="F191" s="32" t="s">
        <v>2004</v>
      </c>
    </row>
    <row r="192" spans="1:6" ht="15.75" thickBot="1">
      <c r="A192" s="33">
        <v>2131</v>
      </c>
      <c r="B192" s="32" t="s">
        <v>324</v>
      </c>
      <c r="C192" s="113">
        <v>1740</v>
      </c>
      <c r="D192" s="32" t="s">
        <v>1179</v>
      </c>
      <c r="E192" s="113">
        <v>6540</v>
      </c>
      <c r="F192" s="32" t="s">
        <v>2005</v>
      </c>
    </row>
    <row r="193" spans="1:6" ht="15.75" thickBot="1">
      <c r="A193" s="33">
        <v>2132</v>
      </c>
      <c r="B193" s="32" t="s">
        <v>325</v>
      </c>
      <c r="C193" s="113">
        <v>1741</v>
      </c>
      <c r="D193" s="32" t="s">
        <v>1180</v>
      </c>
      <c r="E193" s="113">
        <v>6541</v>
      </c>
      <c r="F193" s="32" t="s">
        <v>2006</v>
      </c>
    </row>
    <row r="194" spans="1:6" ht="15.75" thickBot="1">
      <c r="A194" s="33">
        <v>2133</v>
      </c>
      <c r="B194" s="32" t="s">
        <v>326</v>
      </c>
      <c r="C194" s="113">
        <v>1742</v>
      </c>
      <c r="D194" s="32" t="s">
        <v>1181</v>
      </c>
      <c r="E194" s="113">
        <v>6542</v>
      </c>
      <c r="F194" s="32" t="s">
        <v>2007</v>
      </c>
    </row>
    <row r="195" spans="1:6" ht="15.75" thickBot="1">
      <c r="A195" s="33">
        <v>2134</v>
      </c>
      <c r="B195" s="32" t="s">
        <v>327</v>
      </c>
      <c r="C195" s="113">
        <v>1743</v>
      </c>
      <c r="D195" s="32" t="s">
        <v>1182</v>
      </c>
      <c r="E195" s="113">
        <v>6544</v>
      </c>
      <c r="F195" s="32" t="s">
        <v>2008</v>
      </c>
    </row>
    <row r="196" spans="1:6" ht="15.75" thickBot="1">
      <c r="A196" s="33">
        <v>2135</v>
      </c>
      <c r="B196" s="32" t="s">
        <v>328</v>
      </c>
      <c r="C196" s="113">
        <v>1744</v>
      </c>
      <c r="D196" s="32" t="s">
        <v>1183</v>
      </c>
      <c r="E196" s="113">
        <v>6545</v>
      </c>
      <c r="F196" s="32" t="s">
        <v>2009</v>
      </c>
    </row>
    <row r="197" spans="1:6" ht="15.75" thickBot="1">
      <c r="A197" s="33">
        <v>2136</v>
      </c>
      <c r="B197" s="32" t="s">
        <v>329</v>
      </c>
      <c r="C197" s="113">
        <v>1745</v>
      </c>
      <c r="D197" s="32" t="s">
        <v>1184</v>
      </c>
      <c r="E197" s="113">
        <v>6546</v>
      </c>
      <c r="F197" s="32" t="s">
        <v>2010</v>
      </c>
    </row>
    <row r="198" spans="1:6" ht="15.75" thickBot="1">
      <c r="A198" s="33">
        <v>2137</v>
      </c>
      <c r="B198" s="32" t="s">
        <v>330</v>
      </c>
      <c r="C198" s="113">
        <v>1746</v>
      </c>
      <c r="D198" s="32" t="s">
        <v>1185</v>
      </c>
      <c r="E198" s="113">
        <v>6560</v>
      </c>
      <c r="F198" s="32" t="s">
        <v>2011</v>
      </c>
    </row>
    <row r="199" spans="1:6" ht="15.75" thickBot="1">
      <c r="A199" s="33">
        <v>2138</v>
      </c>
      <c r="B199" s="32" t="s">
        <v>331</v>
      </c>
      <c r="C199" s="113">
        <v>1747</v>
      </c>
      <c r="D199" s="32" t="s">
        <v>1186</v>
      </c>
      <c r="E199" s="113">
        <v>6561</v>
      </c>
      <c r="F199" s="32" t="s">
        <v>2012</v>
      </c>
    </row>
    <row r="200" spans="1:6" ht="15.75" thickBot="1">
      <c r="A200" s="33">
        <v>2139</v>
      </c>
      <c r="B200" s="32" t="s">
        <v>332</v>
      </c>
      <c r="C200" s="113">
        <v>1748</v>
      </c>
      <c r="D200" s="32" t="s">
        <v>1187</v>
      </c>
      <c r="E200" s="113">
        <v>6562</v>
      </c>
      <c r="F200" s="32" t="s">
        <v>2013</v>
      </c>
    </row>
    <row r="201" spans="1:6" ht="15.75" thickBot="1">
      <c r="A201" s="33">
        <v>2140</v>
      </c>
      <c r="B201" s="32" t="s">
        <v>333</v>
      </c>
      <c r="C201" s="113">
        <v>1749</v>
      </c>
      <c r="D201" s="32" t="s">
        <v>1188</v>
      </c>
      <c r="E201" s="113">
        <v>6570</v>
      </c>
      <c r="F201" s="32" t="s">
        <v>2014</v>
      </c>
    </row>
    <row r="202" spans="1:6" ht="15.75" thickBot="1">
      <c r="A202" s="33">
        <v>2141</v>
      </c>
      <c r="B202" s="32" t="s">
        <v>334</v>
      </c>
      <c r="C202" s="113">
        <v>1750</v>
      </c>
      <c r="D202" s="32" t="s">
        <v>1189</v>
      </c>
      <c r="E202" s="113">
        <v>6575</v>
      </c>
      <c r="F202" s="32" t="s">
        <v>2015</v>
      </c>
    </row>
    <row r="203" spans="1:6" ht="15.75" thickBot="1">
      <c r="A203" s="33">
        <v>2142</v>
      </c>
      <c r="B203" s="32" t="s">
        <v>335</v>
      </c>
      <c r="C203" s="113">
        <v>1751</v>
      </c>
      <c r="D203" s="32" t="s">
        <v>1190</v>
      </c>
      <c r="E203" s="113">
        <v>6580</v>
      </c>
      <c r="F203" s="32" t="s">
        <v>2016</v>
      </c>
    </row>
    <row r="204" spans="1:6" ht="15.75" thickBot="1">
      <c r="A204" s="33">
        <v>2143</v>
      </c>
      <c r="B204" s="32" t="s">
        <v>336</v>
      </c>
      <c r="C204" s="113">
        <v>1752</v>
      </c>
      <c r="D204" s="32" t="s">
        <v>1191</v>
      </c>
      <c r="E204" s="113">
        <v>6581</v>
      </c>
      <c r="F204" s="32" t="s">
        <v>2017</v>
      </c>
    </row>
    <row r="205" spans="1:6" ht="15.75" thickBot="1">
      <c r="A205" s="33">
        <v>2144</v>
      </c>
      <c r="B205" s="32" t="s">
        <v>337</v>
      </c>
      <c r="C205" s="113">
        <v>1753</v>
      </c>
      <c r="D205" s="32" t="s">
        <v>1192</v>
      </c>
      <c r="E205" s="113">
        <v>6582</v>
      </c>
      <c r="F205" s="32" t="s">
        <v>2018</v>
      </c>
    </row>
    <row r="206" spans="1:6" ht="15.75" thickBot="1">
      <c r="A206" s="33">
        <v>2145</v>
      </c>
      <c r="B206" s="32" t="s">
        <v>338</v>
      </c>
      <c r="C206" s="113">
        <v>1754</v>
      </c>
      <c r="D206" s="32" t="s">
        <v>1193</v>
      </c>
      <c r="E206" s="113">
        <v>6590</v>
      </c>
      <c r="F206" s="32" t="s">
        <v>2019</v>
      </c>
    </row>
    <row r="207" spans="1:6" ht="15.75" thickBot="1">
      <c r="A207" s="33">
        <v>2146</v>
      </c>
      <c r="B207" s="32" t="s">
        <v>339</v>
      </c>
      <c r="C207" s="113">
        <v>1755</v>
      </c>
      <c r="D207" s="32" t="s">
        <v>1194</v>
      </c>
      <c r="E207" s="113">
        <v>6591</v>
      </c>
      <c r="F207" s="32" t="s">
        <v>2020</v>
      </c>
    </row>
    <row r="208" spans="1:6" ht="15.75" thickBot="1">
      <c r="A208" s="33">
        <v>2147</v>
      </c>
      <c r="B208" s="32" t="s">
        <v>340</v>
      </c>
      <c r="C208" s="113">
        <v>1756</v>
      </c>
      <c r="D208" s="32" t="s">
        <v>1195</v>
      </c>
      <c r="E208" s="113">
        <v>6600</v>
      </c>
      <c r="F208" s="32" t="s">
        <v>2021</v>
      </c>
    </row>
    <row r="209" spans="1:6" ht="15.75" thickBot="1">
      <c r="A209" s="33">
        <v>2148</v>
      </c>
      <c r="B209" s="32" t="s">
        <v>341</v>
      </c>
      <c r="C209" s="113">
        <v>1757</v>
      </c>
      <c r="D209" s="32" t="s">
        <v>1196</v>
      </c>
      <c r="E209" s="113">
        <v>6601</v>
      </c>
      <c r="F209" s="32" t="s">
        <v>2022</v>
      </c>
    </row>
    <row r="210" spans="1:6" ht="15.75" thickBot="1">
      <c r="A210" s="33">
        <v>2149</v>
      </c>
      <c r="B210" s="32" t="s">
        <v>342</v>
      </c>
      <c r="C210" s="113">
        <v>1758</v>
      </c>
      <c r="D210" s="32" t="s">
        <v>1197</v>
      </c>
      <c r="E210" s="113">
        <v>6602</v>
      </c>
      <c r="F210" s="32" t="s">
        <v>2023</v>
      </c>
    </row>
    <row r="211" spans="1:6" ht="15.75" thickBot="1">
      <c r="A211" s="33">
        <v>2150</v>
      </c>
      <c r="B211" s="32" t="s">
        <v>343</v>
      </c>
      <c r="C211" s="113">
        <v>1759</v>
      </c>
      <c r="D211" s="32" t="s">
        <v>1198</v>
      </c>
      <c r="E211" s="113">
        <v>6620</v>
      </c>
      <c r="F211" s="32" t="s">
        <v>2024</v>
      </c>
    </row>
    <row r="212" spans="1:6" ht="15.75" thickBot="1">
      <c r="A212" s="33">
        <v>2151</v>
      </c>
      <c r="B212" s="32" t="s">
        <v>344</v>
      </c>
      <c r="C212" s="113">
        <v>1760</v>
      </c>
      <c r="D212" s="32" t="s">
        <v>1199</v>
      </c>
      <c r="E212" s="113">
        <v>6621</v>
      </c>
      <c r="F212" s="32" t="s">
        <v>2025</v>
      </c>
    </row>
    <row r="213" spans="1:6" ht="15.75" thickBot="1">
      <c r="A213" s="33">
        <v>2152</v>
      </c>
      <c r="B213" s="32" t="s">
        <v>345</v>
      </c>
      <c r="C213" s="113">
        <v>1761</v>
      </c>
      <c r="D213" s="32" t="s">
        <v>1200</v>
      </c>
      <c r="E213" s="113">
        <v>6622</v>
      </c>
      <c r="F213" s="32" t="s">
        <v>2026</v>
      </c>
    </row>
    <row r="214" spans="1:6" ht="15.75" thickBot="1">
      <c r="A214" s="33">
        <v>2153</v>
      </c>
      <c r="B214" s="32" t="s">
        <v>346</v>
      </c>
      <c r="C214" s="113">
        <v>1762</v>
      </c>
      <c r="D214" s="32" t="s">
        <v>1201</v>
      </c>
      <c r="E214" s="113">
        <v>6623</v>
      </c>
      <c r="F214" s="32" t="s">
        <v>2027</v>
      </c>
    </row>
    <row r="215" spans="1:6" ht="15.75" thickBot="1">
      <c r="A215" s="33">
        <v>2154</v>
      </c>
      <c r="B215" s="32" t="s">
        <v>347</v>
      </c>
      <c r="C215" s="113">
        <v>1763</v>
      </c>
      <c r="D215" s="32" t="s">
        <v>1202</v>
      </c>
      <c r="E215" s="113">
        <v>6849</v>
      </c>
      <c r="F215" s="32" t="s">
        <v>2028</v>
      </c>
    </row>
    <row r="216" spans="1:6" ht="15.75" thickBot="1">
      <c r="A216" s="33">
        <v>2155</v>
      </c>
      <c r="B216" s="32" t="s">
        <v>348</v>
      </c>
      <c r="C216" s="113">
        <v>1764</v>
      </c>
      <c r="D216" s="32" t="s">
        <v>1203</v>
      </c>
      <c r="E216" s="113">
        <v>6850</v>
      </c>
      <c r="F216" s="32" t="s">
        <v>2029</v>
      </c>
    </row>
    <row r="217" spans="1:6" ht="15.75" thickBot="1">
      <c r="A217" s="33">
        <v>2156</v>
      </c>
      <c r="B217" s="32" t="s">
        <v>349</v>
      </c>
      <c r="C217" s="113">
        <v>1765</v>
      </c>
      <c r="D217" s="32" t="s">
        <v>1204</v>
      </c>
      <c r="E217" s="113">
        <v>7000</v>
      </c>
      <c r="F217" s="32" t="s">
        <v>2030</v>
      </c>
    </row>
    <row r="218" spans="1:6" ht="15.75" thickBot="1">
      <c r="A218" s="33">
        <v>2157</v>
      </c>
      <c r="B218" s="32" t="s">
        <v>350</v>
      </c>
      <c r="C218" s="113">
        <v>1766</v>
      </c>
      <c r="D218" s="32" t="s">
        <v>1205</v>
      </c>
      <c r="E218" s="113">
        <v>7001</v>
      </c>
      <c r="F218" s="32" t="s">
        <v>2031</v>
      </c>
    </row>
    <row r="219" spans="1:6" ht="15.75" thickBot="1">
      <c r="A219" s="33">
        <v>2158</v>
      </c>
      <c r="B219" s="32" t="s">
        <v>351</v>
      </c>
      <c r="C219" s="113">
        <v>1767</v>
      </c>
      <c r="D219" s="32" t="s">
        <v>1206</v>
      </c>
      <c r="E219" s="113">
        <v>7002</v>
      </c>
      <c r="F219" s="32" t="s">
        <v>2032</v>
      </c>
    </row>
    <row r="220" spans="1:6" ht="15.75" thickBot="1">
      <c r="A220" s="33">
        <v>2159</v>
      </c>
      <c r="B220" s="32" t="s">
        <v>352</v>
      </c>
      <c r="C220" s="113">
        <v>1768</v>
      </c>
      <c r="D220" s="32" t="s">
        <v>1207</v>
      </c>
      <c r="E220" s="113">
        <v>7003</v>
      </c>
      <c r="F220" s="32" t="s">
        <v>2033</v>
      </c>
    </row>
    <row r="221" spans="1:6" ht="15.75" thickBot="1">
      <c r="A221" s="33">
        <v>2160</v>
      </c>
      <c r="B221" s="32" t="s">
        <v>353</v>
      </c>
      <c r="C221" s="113">
        <v>1769</v>
      </c>
      <c r="D221" s="32" t="s">
        <v>1208</v>
      </c>
      <c r="E221" s="113">
        <v>7004</v>
      </c>
      <c r="F221" s="32" t="s">
        <v>2034</v>
      </c>
    </row>
    <row r="222" spans="1:6" ht="15.75" thickBot="1">
      <c r="A222" s="33">
        <v>2161</v>
      </c>
      <c r="B222" s="32" t="s">
        <v>354</v>
      </c>
      <c r="C222" s="113">
        <v>1770</v>
      </c>
      <c r="D222" s="32" t="s">
        <v>1209</v>
      </c>
      <c r="E222" s="113">
        <v>7006</v>
      </c>
      <c r="F222" s="32" t="s">
        <v>2035</v>
      </c>
    </row>
    <row r="223" spans="1:6" ht="15.75" thickBot="1">
      <c r="A223" s="33">
        <v>2162</v>
      </c>
      <c r="B223" s="32" t="s">
        <v>355</v>
      </c>
      <c r="C223" s="113">
        <v>1771</v>
      </c>
      <c r="D223" s="32" t="s">
        <v>1210</v>
      </c>
      <c r="E223" s="113">
        <v>7007</v>
      </c>
      <c r="F223" s="32" t="s">
        <v>2036</v>
      </c>
    </row>
    <row r="224" spans="1:6" ht="15.75" thickBot="1">
      <c r="A224" s="33">
        <v>2163</v>
      </c>
      <c r="B224" s="32" t="s">
        <v>356</v>
      </c>
      <c r="C224" s="113">
        <v>1772</v>
      </c>
      <c r="D224" s="32" t="s">
        <v>1211</v>
      </c>
      <c r="E224" s="113">
        <v>7008</v>
      </c>
      <c r="F224" s="32" t="s">
        <v>2037</v>
      </c>
    </row>
    <row r="225" spans="1:6" ht="15.75" thickBot="1">
      <c r="A225" s="33">
        <v>2164</v>
      </c>
      <c r="B225" s="32" t="s">
        <v>357</v>
      </c>
      <c r="C225" s="113">
        <v>1773</v>
      </c>
      <c r="D225" s="32" t="s">
        <v>1212</v>
      </c>
      <c r="E225" s="113">
        <v>7009</v>
      </c>
      <c r="F225" s="32" t="s">
        <v>2038</v>
      </c>
    </row>
    <row r="226" spans="1:6" ht="15.75" thickBot="1">
      <c r="A226" s="33">
        <v>2165</v>
      </c>
      <c r="B226" s="32" t="s">
        <v>358</v>
      </c>
      <c r="C226" s="113">
        <v>1774</v>
      </c>
      <c r="D226" s="32" t="s">
        <v>1213</v>
      </c>
      <c r="E226" s="113">
        <v>7010</v>
      </c>
      <c r="F226" s="32" t="s">
        <v>2039</v>
      </c>
    </row>
    <row r="227" spans="1:6" ht="15.75" thickBot="1">
      <c r="A227" s="33">
        <v>2166</v>
      </c>
      <c r="B227" s="32" t="s">
        <v>359</v>
      </c>
      <c r="C227" s="113">
        <v>1775</v>
      </c>
      <c r="D227" s="32" t="s">
        <v>1214</v>
      </c>
      <c r="E227" s="113">
        <v>7019</v>
      </c>
      <c r="F227" s="32" t="s">
        <v>2040</v>
      </c>
    </row>
    <row r="228" spans="1:6" ht="15.75" thickBot="1">
      <c r="A228" s="33">
        <v>2167</v>
      </c>
      <c r="B228" s="32" t="s">
        <v>360</v>
      </c>
      <c r="C228" s="113">
        <v>1776</v>
      </c>
      <c r="D228" s="32" t="s">
        <v>1215</v>
      </c>
      <c r="E228" s="113">
        <v>7050</v>
      </c>
      <c r="F228" s="32" t="s">
        <v>2041</v>
      </c>
    </row>
    <row r="229" spans="1:6" ht="15.75" thickBot="1">
      <c r="A229" s="33">
        <v>2168</v>
      </c>
      <c r="B229" s="32" t="s">
        <v>361</v>
      </c>
      <c r="C229" s="113">
        <v>1777</v>
      </c>
      <c r="D229" s="32" t="s">
        <v>1216</v>
      </c>
      <c r="E229" s="113">
        <v>7051</v>
      </c>
      <c r="F229" s="32" t="s">
        <v>2042</v>
      </c>
    </row>
    <row r="230" spans="1:6" ht="15.75" thickBot="1">
      <c r="A230" s="33">
        <v>2170</v>
      </c>
      <c r="B230" s="32" t="s">
        <v>362</v>
      </c>
      <c r="C230" s="113">
        <v>1778</v>
      </c>
      <c r="D230" s="32" t="s">
        <v>1217</v>
      </c>
      <c r="E230" s="113">
        <v>7052</v>
      </c>
      <c r="F230" s="32" t="s">
        <v>2043</v>
      </c>
    </row>
    <row r="231" spans="1:6" ht="15.75" thickBot="1">
      <c r="A231" s="33">
        <v>2171</v>
      </c>
      <c r="B231" s="32" t="s">
        <v>363</v>
      </c>
      <c r="C231" s="113">
        <v>1779</v>
      </c>
      <c r="D231" s="32" t="s">
        <v>1218</v>
      </c>
      <c r="E231" s="113">
        <v>7053</v>
      </c>
      <c r="F231" s="32" t="s">
        <v>2044</v>
      </c>
    </row>
    <row r="232" spans="1:6" ht="15.75" thickBot="1">
      <c r="A232" s="33">
        <v>2172</v>
      </c>
      <c r="B232" s="32" t="s">
        <v>364</v>
      </c>
      <c r="C232" s="113">
        <v>1780</v>
      </c>
      <c r="D232" s="32" t="s">
        <v>1219</v>
      </c>
      <c r="E232" s="113">
        <v>7054</v>
      </c>
      <c r="F232" s="32" t="s">
        <v>2045</v>
      </c>
    </row>
    <row r="233" spans="1:6" ht="15.75" thickBot="1">
      <c r="A233" s="33">
        <v>2173</v>
      </c>
      <c r="B233" s="32" t="s">
        <v>365</v>
      </c>
      <c r="C233" s="113">
        <v>1781</v>
      </c>
      <c r="D233" s="32" t="s">
        <v>1220</v>
      </c>
      <c r="E233" s="113">
        <v>7055</v>
      </c>
      <c r="F233" s="32" t="s">
        <v>2046</v>
      </c>
    </row>
    <row r="234" spans="1:6" ht="15.75" thickBot="1">
      <c r="A234" s="33">
        <v>2174</v>
      </c>
      <c r="B234" s="32" t="s">
        <v>366</v>
      </c>
      <c r="C234" s="113">
        <v>1782</v>
      </c>
      <c r="D234" s="32" t="s">
        <v>1221</v>
      </c>
      <c r="E234" s="113">
        <v>7056</v>
      </c>
      <c r="F234" s="32" t="s">
        <v>2047</v>
      </c>
    </row>
    <row r="235" spans="1:6" ht="15.75" thickBot="1">
      <c r="A235" s="33">
        <v>2175</v>
      </c>
      <c r="B235" s="32" t="s">
        <v>367</v>
      </c>
      <c r="C235" s="113">
        <v>1783</v>
      </c>
      <c r="D235" s="32" t="s">
        <v>1222</v>
      </c>
      <c r="E235" s="113">
        <v>7057</v>
      </c>
      <c r="F235" s="32" t="s">
        <v>2048</v>
      </c>
    </row>
    <row r="236" spans="1:6" ht="15.75" thickBot="1">
      <c r="A236" s="33">
        <v>2176</v>
      </c>
      <c r="B236" s="32" t="s">
        <v>368</v>
      </c>
      <c r="C236" s="113">
        <v>1784</v>
      </c>
      <c r="D236" s="32" t="s">
        <v>1223</v>
      </c>
      <c r="E236" s="113">
        <v>7058</v>
      </c>
      <c r="F236" s="32" t="s">
        <v>2049</v>
      </c>
    </row>
    <row r="237" spans="1:6" ht="15.75" thickBot="1">
      <c r="A237" s="33">
        <v>2177</v>
      </c>
      <c r="B237" s="32" t="s">
        <v>369</v>
      </c>
      <c r="C237" s="113">
        <v>1785</v>
      </c>
      <c r="D237" s="32" t="s">
        <v>1190</v>
      </c>
      <c r="E237" s="113">
        <v>7059</v>
      </c>
      <c r="F237" s="32" t="s">
        <v>2050</v>
      </c>
    </row>
    <row r="238" spans="1:6" ht="15.75" thickBot="1">
      <c r="A238" s="33">
        <v>2178</v>
      </c>
      <c r="B238" s="32" t="s">
        <v>370</v>
      </c>
      <c r="C238" s="113">
        <v>1786</v>
      </c>
      <c r="D238" s="32" t="s">
        <v>1195</v>
      </c>
      <c r="E238" s="113">
        <v>7060</v>
      </c>
      <c r="F238" s="32" t="s">
        <v>2051</v>
      </c>
    </row>
    <row r="239" spans="1:6" ht="15.75" thickBot="1">
      <c r="A239" s="33">
        <v>2179</v>
      </c>
      <c r="B239" s="32" t="s">
        <v>371</v>
      </c>
      <c r="C239" s="113">
        <v>1787</v>
      </c>
      <c r="D239" s="32" t="s">
        <v>1224</v>
      </c>
      <c r="E239" s="113">
        <v>7061</v>
      </c>
      <c r="F239" s="32" t="s">
        <v>2052</v>
      </c>
    </row>
    <row r="240" spans="1:6" ht="15.75" thickBot="1">
      <c r="A240" s="33">
        <v>2180</v>
      </c>
      <c r="B240" s="32" t="s">
        <v>372</v>
      </c>
      <c r="C240" s="113">
        <v>1788</v>
      </c>
      <c r="D240" s="32" t="s">
        <v>1225</v>
      </c>
      <c r="E240" s="113">
        <v>7062</v>
      </c>
      <c r="F240" s="32" t="s">
        <v>2053</v>
      </c>
    </row>
    <row r="241" spans="1:6" ht="15.75" thickBot="1">
      <c r="A241" s="33">
        <v>2181</v>
      </c>
      <c r="B241" s="32" t="s">
        <v>373</v>
      </c>
      <c r="C241" s="113">
        <v>1789</v>
      </c>
      <c r="D241" s="32" t="s">
        <v>1226</v>
      </c>
      <c r="E241" s="113">
        <v>7063</v>
      </c>
      <c r="F241" s="32" t="s">
        <v>2054</v>
      </c>
    </row>
    <row r="242" spans="1:6" ht="15.75" thickBot="1">
      <c r="A242" s="33">
        <v>2182</v>
      </c>
      <c r="B242" s="32" t="s">
        <v>374</v>
      </c>
      <c r="C242" s="113">
        <v>1790</v>
      </c>
      <c r="D242" s="32" t="s">
        <v>1227</v>
      </c>
      <c r="E242" s="113">
        <v>7064</v>
      </c>
      <c r="F242" s="32" t="s">
        <v>2055</v>
      </c>
    </row>
    <row r="243" spans="1:6" ht="15.75" thickBot="1">
      <c r="A243" s="33">
        <v>2183</v>
      </c>
      <c r="B243" s="32" t="s">
        <v>375</v>
      </c>
      <c r="C243" s="113">
        <v>1791</v>
      </c>
      <c r="D243" s="32" t="s">
        <v>1228</v>
      </c>
      <c r="E243" s="113">
        <v>7065</v>
      </c>
      <c r="F243" s="32" t="s">
        <v>2056</v>
      </c>
    </row>
    <row r="244" spans="1:6" ht="15.75" thickBot="1">
      <c r="A244" s="33">
        <v>2185</v>
      </c>
      <c r="B244" s="32" t="s">
        <v>377</v>
      </c>
      <c r="C244" s="113">
        <v>1792</v>
      </c>
      <c r="D244" s="32" t="s">
        <v>1229</v>
      </c>
      <c r="E244" s="113">
        <v>7066</v>
      </c>
      <c r="F244" s="32" t="s">
        <v>2057</v>
      </c>
    </row>
    <row r="245" spans="1:6" ht="15.75" thickBot="1">
      <c r="A245" s="33">
        <v>2186</v>
      </c>
      <c r="B245" s="32" t="s">
        <v>378</v>
      </c>
      <c r="C245" s="113">
        <v>1793</v>
      </c>
      <c r="D245" s="32" t="s">
        <v>1230</v>
      </c>
      <c r="E245" s="113">
        <v>7067</v>
      </c>
      <c r="F245" s="32" t="s">
        <v>2058</v>
      </c>
    </row>
    <row r="246" spans="1:6" ht="15.75" thickBot="1">
      <c r="A246" s="33">
        <v>2187</v>
      </c>
      <c r="B246" s="32" t="s">
        <v>379</v>
      </c>
      <c r="C246" s="113">
        <v>1794</v>
      </c>
      <c r="D246" s="32" t="s">
        <v>1231</v>
      </c>
      <c r="E246" s="113">
        <v>7068</v>
      </c>
      <c r="F246" s="32" t="s">
        <v>2218</v>
      </c>
    </row>
    <row r="247" spans="1:6" ht="15.75" thickBot="1">
      <c r="A247" s="33">
        <v>2189</v>
      </c>
      <c r="B247" s="32" t="s">
        <v>381</v>
      </c>
      <c r="C247" s="113">
        <v>1795</v>
      </c>
      <c r="D247" s="32" t="s">
        <v>1232</v>
      </c>
      <c r="E247" s="113">
        <v>7080</v>
      </c>
      <c r="F247" s="32" t="s">
        <v>2059</v>
      </c>
    </row>
    <row r="248" spans="1:6" ht="15.75" thickBot="1">
      <c r="A248" s="33">
        <v>2191</v>
      </c>
      <c r="B248" s="32" t="s">
        <v>383</v>
      </c>
      <c r="C248" s="113">
        <v>1796</v>
      </c>
      <c r="D248" s="32" t="s">
        <v>1233</v>
      </c>
      <c r="E248" s="113">
        <v>7081</v>
      </c>
      <c r="F248" s="32" t="s">
        <v>2060</v>
      </c>
    </row>
    <row r="249" spans="1:6" ht="15.75" thickBot="1">
      <c r="A249" s="33">
        <v>2300</v>
      </c>
      <c r="B249" s="32" t="s">
        <v>384</v>
      </c>
      <c r="C249" s="113">
        <v>1797</v>
      </c>
      <c r="D249" s="32" t="s">
        <v>1234</v>
      </c>
      <c r="E249" s="113">
        <v>7082</v>
      </c>
      <c r="F249" s="32" t="s">
        <v>2061</v>
      </c>
    </row>
    <row r="250" spans="1:6" ht="15.75" thickBot="1">
      <c r="A250" s="33">
        <v>2301</v>
      </c>
      <c r="B250" s="32" t="s">
        <v>385</v>
      </c>
      <c r="C250" s="113">
        <v>1798</v>
      </c>
      <c r="D250" s="32" t="s">
        <v>1235</v>
      </c>
      <c r="E250" s="113">
        <v>7090</v>
      </c>
      <c r="F250" s="32" t="s">
        <v>2062</v>
      </c>
    </row>
    <row r="251" spans="1:6" ht="15.75" thickBot="1">
      <c r="A251" s="33">
        <v>2302</v>
      </c>
      <c r="B251" s="32" t="s">
        <v>386</v>
      </c>
      <c r="C251" s="113">
        <v>1799</v>
      </c>
      <c r="D251" s="32" t="s">
        <v>1236</v>
      </c>
      <c r="E251" s="113">
        <v>7091</v>
      </c>
      <c r="F251" s="32" t="s">
        <v>2063</v>
      </c>
    </row>
    <row r="252" spans="1:6" ht="15.75" thickBot="1">
      <c r="A252" s="33">
        <v>2303</v>
      </c>
      <c r="B252" s="32" t="s">
        <v>387</v>
      </c>
      <c r="C252" s="113">
        <v>1800</v>
      </c>
      <c r="D252" s="32" t="s">
        <v>1237</v>
      </c>
      <c r="E252" s="113">
        <v>7092</v>
      </c>
      <c r="F252" s="32" t="s">
        <v>147</v>
      </c>
    </row>
    <row r="253" spans="1:6" ht="15.75" thickBot="1">
      <c r="A253" s="33">
        <v>2304</v>
      </c>
      <c r="B253" s="32" t="s">
        <v>388</v>
      </c>
      <c r="C253" s="113">
        <v>1801</v>
      </c>
      <c r="D253" s="32" t="s">
        <v>1238</v>
      </c>
      <c r="E253" s="113">
        <v>7100</v>
      </c>
      <c r="F253" s="32" t="s">
        <v>2064</v>
      </c>
    </row>
    <row r="254" spans="1:6" ht="15.75" thickBot="1">
      <c r="A254" s="33">
        <v>2305</v>
      </c>
      <c r="B254" s="32" t="s">
        <v>389</v>
      </c>
      <c r="C254" s="113">
        <v>1802</v>
      </c>
      <c r="D254" s="32" t="s">
        <v>1239</v>
      </c>
      <c r="E254" s="113">
        <v>7101</v>
      </c>
      <c r="F254" s="32" t="s">
        <v>2065</v>
      </c>
    </row>
    <row r="255" spans="1:6" ht="15.75" thickBot="1">
      <c r="A255" s="33">
        <v>2306</v>
      </c>
      <c r="B255" s="32" t="s">
        <v>390</v>
      </c>
      <c r="C255" s="113">
        <v>1803</v>
      </c>
      <c r="D255" s="32" t="s">
        <v>1240</v>
      </c>
      <c r="E255" s="113">
        <v>7102</v>
      </c>
      <c r="F255" s="32" t="s">
        <v>2066</v>
      </c>
    </row>
    <row r="256" spans="1:6" ht="15.75" thickBot="1">
      <c r="A256" s="33">
        <v>2307</v>
      </c>
      <c r="B256" s="32" t="s">
        <v>391</v>
      </c>
      <c r="C256" s="113">
        <v>1804</v>
      </c>
      <c r="D256" s="32" t="s">
        <v>1241</v>
      </c>
      <c r="E256" s="113">
        <v>7103</v>
      </c>
      <c r="F256" s="32" t="s">
        <v>2067</v>
      </c>
    </row>
    <row r="257" spans="1:6" ht="15.75" thickBot="1">
      <c r="A257" s="33">
        <v>2308</v>
      </c>
      <c r="B257" s="32" t="s">
        <v>392</v>
      </c>
      <c r="C257" s="113">
        <v>1805</v>
      </c>
      <c r="D257" s="32" t="s">
        <v>1242</v>
      </c>
      <c r="E257" s="113">
        <v>7104</v>
      </c>
      <c r="F257" s="32" t="s">
        <v>2068</v>
      </c>
    </row>
    <row r="258" spans="1:6" ht="15.75" thickBot="1">
      <c r="A258" s="33">
        <v>2320</v>
      </c>
      <c r="B258" s="32" t="s">
        <v>393</v>
      </c>
      <c r="C258" s="113">
        <v>1806</v>
      </c>
      <c r="D258" s="32" t="s">
        <v>1243</v>
      </c>
      <c r="E258" s="113">
        <v>7105</v>
      </c>
      <c r="F258" s="32" t="s">
        <v>2069</v>
      </c>
    </row>
    <row r="259" spans="1:6" ht="15.75" thickBot="1">
      <c r="A259" s="33">
        <v>2321</v>
      </c>
      <c r="B259" s="32" t="s">
        <v>394</v>
      </c>
      <c r="C259" s="113">
        <v>1807</v>
      </c>
      <c r="D259" s="32" t="s">
        <v>1244</v>
      </c>
      <c r="E259" s="113">
        <v>7106</v>
      </c>
      <c r="F259" s="32" t="s">
        <v>2070</v>
      </c>
    </row>
    <row r="260" spans="1:6" ht="15.75" thickBot="1">
      <c r="A260" s="33">
        <v>2322</v>
      </c>
      <c r="B260" s="32" t="s">
        <v>395</v>
      </c>
      <c r="C260" s="113">
        <v>1808</v>
      </c>
      <c r="D260" s="32" t="s">
        <v>1245</v>
      </c>
      <c r="E260" s="113">
        <v>7120</v>
      </c>
      <c r="F260" s="32" t="s">
        <v>2071</v>
      </c>
    </row>
    <row r="261" spans="1:6" ht="15.75" thickBot="1">
      <c r="A261" s="33">
        <v>2323</v>
      </c>
      <c r="B261" s="32" t="s">
        <v>396</v>
      </c>
      <c r="C261" s="113">
        <v>1809</v>
      </c>
      <c r="D261" s="32" t="s">
        <v>1246</v>
      </c>
      <c r="E261" s="113">
        <v>7121</v>
      </c>
      <c r="F261" s="32" t="s">
        <v>2072</v>
      </c>
    </row>
    <row r="262" spans="1:6" ht="15.75" thickBot="1">
      <c r="A262" s="33">
        <v>2324</v>
      </c>
      <c r="B262" s="32" t="s">
        <v>397</v>
      </c>
      <c r="C262" s="113">
        <v>1810</v>
      </c>
      <c r="D262" s="32" t="s">
        <v>1247</v>
      </c>
      <c r="E262" s="113">
        <v>7122</v>
      </c>
      <c r="F262" s="32" t="s">
        <v>2073</v>
      </c>
    </row>
    <row r="263" spans="1:6" ht="15.75" thickBot="1">
      <c r="A263" s="33">
        <v>2325</v>
      </c>
      <c r="B263" s="32" t="s">
        <v>398</v>
      </c>
      <c r="C263" s="113">
        <v>1811</v>
      </c>
      <c r="D263" s="32" t="s">
        <v>1248</v>
      </c>
      <c r="E263" s="113">
        <v>7130</v>
      </c>
      <c r="F263" s="32" t="s">
        <v>2074</v>
      </c>
    </row>
    <row r="264" spans="1:6" ht="15.75" thickBot="1">
      <c r="A264" s="33">
        <v>2326</v>
      </c>
      <c r="B264" s="32" t="s">
        <v>399</v>
      </c>
      <c r="C264" s="113">
        <v>1812</v>
      </c>
      <c r="D264" s="32" t="s">
        <v>1249</v>
      </c>
      <c r="E264" s="113">
        <v>7131</v>
      </c>
      <c r="F264" s="32" t="s">
        <v>2075</v>
      </c>
    </row>
    <row r="265" spans="1:6" ht="15.75" thickBot="1">
      <c r="A265" s="33">
        <v>2327</v>
      </c>
      <c r="B265" s="32" t="s">
        <v>400</v>
      </c>
      <c r="C265" s="113">
        <v>1813</v>
      </c>
      <c r="D265" s="32" t="s">
        <v>1250</v>
      </c>
      <c r="E265" s="113">
        <v>7132</v>
      </c>
      <c r="F265" s="32" t="s">
        <v>2076</v>
      </c>
    </row>
    <row r="266" spans="1:6" ht="15.75" thickBot="1">
      <c r="A266" s="33">
        <v>2328</v>
      </c>
      <c r="B266" s="32" t="s">
        <v>401</v>
      </c>
      <c r="C266" s="113">
        <v>1814</v>
      </c>
      <c r="D266" s="32" t="s">
        <v>1251</v>
      </c>
      <c r="E266" s="113">
        <v>7133</v>
      </c>
      <c r="F266" s="32" t="s">
        <v>2077</v>
      </c>
    </row>
    <row r="267" spans="1:6" ht="15.75" thickBot="1">
      <c r="A267" s="33">
        <v>2329</v>
      </c>
      <c r="B267" s="32" t="s">
        <v>402</v>
      </c>
      <c r="C267" s="113">
        <v>1815</v>
      </c>
      <c r="D267" s="32" t="s">
        <v>1252</v>
      </c>
      <c r="E267" s="113">
        <v>7134</v>
      </c>
      <c r="F267" s="32" t="s">
        <v>2078</v>
      </c>
    </row>
    <row r="268" spans="1:6" ht="15.75" thickBot="1">
      <c r="A268" s="33">
        <v>2330</v>
      </c>
      <c r="B268" s="32" t="s">
        <v>403</v>
      </c>
      <c r="C268" s="113">
        <v>1816</v>
      </c>
      <c r="D268" s="32" t="s">
        <v>1253</v>
      </c>
      <c r="E268" s="113">
        <v>7136</v>
      </c>
      <c r="F268" s="32" t="s">
        <v>2079</v>
      </c>
    </row>
    <row r="269" spans="1:6" ht="15.75" thickBot="1">
      <c r="A269" s="33">
        <v>2331</v>
      </c>
      <c r="B269" s="32" t="s">
        <v>404</v>
      </c>
      <c r="C269" s="113">
        <v>1817</v>
      </c>
      <c r="D269" s="32" t="s">
        <v>1254</v>
      </c>
      <c r="E269" s="113">
        <v>7138</v>
      </c>
      <c r="F269" s="32" t="s">
        <v>2080</v>
      </c>
    </row>
    <row r="270" spans="1:6" ht="15.75" thickBot="1">
      <c r="A270" s="33">
        <v>2332</v>
      </c>
      <c r="B270" s="32" t="s">
        <v>405</v>
      </c>
      <c r="C270" s="113">
        <v>1818</v>
      </c>
      <c r="D270" s="32" t="s">
        <v>1255</v>
      </c>
      <c r="E270" s="113">
        <v>7139</v>
      </c>
      <c r="F270" s="32" t="s">
        <v>2081</v>
      </c>
    </row>
    <row r="271" spans="1:6" ht="15.75" thickBot="1">
      <c r="A271" s="33">
        <v>2333</v>
      </c>
      <c r="B271" s="32" t="s">
        <v>406</v>
      </c>
      <c r="C271" s="113">
        <v>1819</v>
      </c>
      <c r="D271" s="32" t="s">
        <v>1256</v>
      </c>
      <c r="E271" s="113">
        <v>7143</v>
      </c>
      <c r="F271" s="32" t="s">
        <v>2082</v>
      </c>
    </row>
    <row r="272" spans="1:6" ht="15.75" thickBot="1">
      <c r="A272" s="33">
        <v>2334</v>
      </c>
      <c r="B272" s="32" t="s">
        <v>407</v>
      </c>
      <c r="C272" s="113">
        <v>1820</v>
      </c>
      <c r="D272" s="32" t="s">
        <v>1257</v>
      </c>
      <c r="E272" s="113">
        <v>7144</v>
      </c>
      <c r="F272" s="32" t="s">
        <v>2083</v>
      </c>
    </row>
    <row r="273" spans="1:6" ht="15.75" thickBot="1">
      <c r="A273" s="33">
        <v>2335</v>
      </c>
      <c r="B273" s="32" t="s">
        <v>408</v>
      </c>
      <c r="C273" s="113">
        <v>1821</v>
      </c>
      <c r="D273" s="32" t="s">
        <v>1258</v>
      </c>
      <c r="E273" s="113">
        <v>7140</v>
      </c>
      <c r="F273" s="32" t="s">
        <v>2084</v>
      </c>
    </row>
    <row r="274" spans="1:6" ht="15.75" thickBot="1">
      <c r="A274" s="33">
        <v>2336</v>
      </c>
      <c r="B274" s="32" t="s">
        <v>409</v>
      </c>
      <c r="C274" s="113">
        <v>1822</v>
      </c>
      <c r="D274" s="32" t="s">
        <v>1147</v>
      </c>
      <c r="E274" s="113">
        <v>7141</v>
      </c>
      <c r="F274" s="32" t="s">
        <v>2085</v>
      </c>
    </row>
    <row r="275" spans="1:6" ht="15.75" thickBot="1">
      <c r="A275" s="33">
        <v>2337</v>
      </c>
      <c r="B275" s="32" t="s">
        <v>410</v>
      </c>
      <c r="C275" s="113">
        <v>1823</v>
      </c>
      <c r="D275" s="32" t="s">
        <v>1238</v>
      </c>
      <c r="E275" s="113">
        <v>7142</v>
      </c>
      <c r="F275" s="32" t="s">
        <v>2086</v>
      </c>
    </row>
    <row r="276" spans="1:6" ht="15.75" thickBot="1">
      <c r="A276" s="33">
        <v>2338</v>
      </c>
      <c r="B276" s="32" t="s">
        <v>411</v>
      </c>
      <c r="C276" s="113">
        <v>1824</v>
      </c>
      <c r="D276" s="32" t="s">
        <v>1239</v>
      </c>
      <c r="E276" s="113">
        <v>7150</v>
      </c>
      <c r="F276" s="32" t="s">
        <v>2087</v>
      </c>
    </row>
    <row r="277" spans="1:6" ht="15.75" thickBot="1">
      <c r="A277" s="33">
        <v>2339</v>
      </c>
      <c r="B277" s="32" t="s">
        <v>412</v>
      </c>
      <c r="C277" s="113">
        <v>1825</v>
      </c>
      <c r="D277" s="32" t="s">
        <v>1259</v>
      </c>
      <c r="E277" s="113">
        <v>7151</v>
      </c>
      <c r="F277" s="32" t="s">
        <v>2088</v>
      </c>
    </row>
    <row r="278" spans="1:6" ht="15.75" thickBot="1">
      <c r="A278" s="33">
        <v>2401</v>
      </c>
      <c r="B278" s="32" t="s">
        <v>413</v>
      </c>
      <c r="C278" s="113">
        <v>1826</v>
      </c>
      <c r="D278" s="32" t="s">
        <v>1260</v>
      </c>
      <c r="E278" s="113">
        <v>7152</v>
      </c>
      <c r="F278" s="32" t="s">
        <v>2089</v>
      </c>
    </row>
    <row r="279" spans="1:6" ht="15.75" thickBot="1">
      <c r="A279" s="33">
        <v>2402</v>
      </c>
      <c r="B279" s="32" t="s">
        <v>414</v>
      </c>
      <c r="C279" s="113">
        <v>1827</v>
      </c>
      <c r="D279" s="32" t="s">
        <v>1261</v>
      </c>
      <c r="E279" s="113">
        <v>7153</v>
      </c>
      <c r="F279" s="32" t="s">
        <v>2090</v>
      </c>
    </row>
    <row r="280" spans="1:6" ht="15.75" thickBot="1">
      <c r="A280" s="33">
        <v>2403</v>
      </c>
      <c r="B280" s="32" t="s">
        <v>415</v>
      </c>
      <c r="C280" s="113">
        <v>1828</v>
      </c>
      <c r="D280" s="32" t="s">
        <v>1262</v>
      </c>
      <c r="E280" s="113">
        <v>7160</v>
      </c>
      <c r="F280" s="32" t="s">
        <v>2091</v>
      </c>
    </row>
    <row r="281" spans="1:6" ht="15.75" thickBot="1">
      <c r="A281" s="33">
        <v>2404</v>
      </c>
      <c r="B281" s="32" t="s">
        <v>416</v>
      </c>
      <c r="C281" s="113">
        <v>1829</v>
      </c>
      <c r="D281" s="32" t="s">
        <v>1263</v>
      </c>
      <c r="E281" s="113">
        <v>7161</v>
      </c>
      <c r="F281" s="32" t="s">
        <v>2092</v>
      </c>
    </row>
    <row r="282" spans="1:6" ht="15.75" thickBot="1">
      <c r="A282" s="33">
        <v>2405</v>
      </c>
      <c r="B282" s="32" t="s">
        <v>417</v>
      </c>
      <c r="C282" s="113">
        <v>1830</v>
      </c>
      <c r="D282" s="32" t="s">
        <v>1264</v>
      </c>
      <c r="E282" s="113">
        <v>7170</v>
      </c>
      <c r="F282" s="32" t="s">
        <v>2093</v>
      </c>
    </row>
    <row r="283" spans="1:6" ht="15.75" thickBot="1">
      <c r="A283" s="33">
        <v>2406</v>
      </c>
      <c r="B283" s="32" t="s">
        <v>418</v>
      </c>
      <c r="C283" s="113">
        <v>1831</v>
      </c>
      <c r="D283" s="32" t="s">
        <v>1265</v>
      </c>
      <c r="E283" s="113">
        <v>7171</v>
      </c>
      <c r="F283" s="32" t="s">
        <v>2094</v>
      </c>
    </row>
    <row r="284" spans="1:6" ht="15.75" thickBot="1">
      <c r="A284" s="33">
        <v>2407</v>
      </c>
      <c r="B284" s="32" t="s">
        <v>419</v>
      </c>
      <c r="C284" s="113">
        <v>1832</v>
      </c>
      <c r="D284" s="32" t="s">
        <v>1266</v>
      </c>
      <c r="E284" s="113">
        <v>7172</v>
      </c>
      <c r="F284" s="32" t="s">
        <v>2095</v>
      </c>
    </row>
    <row r="285" spans="1:6" ht="15.75" thickBot="1">
      <c r="A285" s="33">
        <v>2408</v>
      </c>
      <c r="B285" s="32" t="s">
        <v>420</v>
      </c>
      <c r="C285" s="113">
        <v>1833</v>
      </c>
      <c r="D285" s="32" t="s">
        <v>1267</v>
      </c>
      <c r="E285" s="113">
        <v>7173</v>
      </c>
      <c r="F285" s="32" t="s">
        <v>2096</v>
      </c>
    </row>
    <row r="286" spans="1:6" ht="15.75" thickBot="1">
      <c r="A286" s="33">
        <v>2409</v>
      </c>
      <c r="B286" s="32" t="s">
        <v>421</v>
      </c>
      <c r="C286" s="113">
        <v>1834</v>
      </c>
      <c r="D286" s="32" t="s">
        <v>1268</v>
      </c>
      <c r="E286" s="113">
        <v>7180</v>
      </c>
      <c r="F286" s="32" t="s">
        <v>2097</v>
      </c>
    </row>
    <row r="287" spans="1:6" ht="15.75" thickBot="1">
      <c r="A287" s="33">
        <v>2410</v>
      </c>
      <c r="B287" s="32" t="s">
        <v>422</v>
      </c>
      <c r="C287" s="113">
        <v>1835</v>
      </c>
      <c r="D287" s="32" t="s">
        <v>1269</v>
      </c>
      <c r="E287" s="113">
        <v>7200</v>
      </c>
      <c r="F287" s="32" t="s">
        <v>2098</v>
      </c>
    </row>
    <row r="288" spans="1:6" ht="15.75" thickBot="1">
      <c r="A288" s="33">
        <v>2411</v>
      </c>
      <c r="B288" s="32" t="s">
        <v>423</v>
      </c>
      <c r="C288" s="113">
        <v>1836</v>
      </c>
      <c r="D288" s="32" t="s">
        <v>1270</v>
      </c>
      <c r="E288" s="113">
        <v>7201</v>
      </c>
      <c r="F288" s="32" t="s">
        <v>2099</v>
      </c>
    </row>
    <row r="289" spans="1:6" ht="15.75" thickBot="1">
      <c r="A289" s="33">
        <v>2412</v>
      </c>
      <c r="B289" s="32" t="s">
        <v>424</v>
      </c>
      <c r="C289" s="113">
        <v>1837</v>
      </c>
      <c r="D289" s="32" t="s">
        <v>1271</v>
      </c>
      <c r="E289" s="113">
        <v>7202</v>
      </c>
      <c r="F289" s="32" t="s">
        <v>3110</v>
      </c>
    </row>
    <row r="290" spans="1:6" ht="15.75" thickBot="1">
      <c r="A290" s="33">
        <v>2413</v>
      </c>
      <c r="B290" s="32" t="s">
        <v>425</v>
      </c>
      <c r="C290" s="113">
        <v>1838</v>
      </c>
      <c r="D290" s="32" t="s">
        <v>1272</v>
      </c>
      <c r="E290" s="113">
        <v>7203</v>
      </c>
      <c r="F290" s="32" t="s">
        <v>2100</v>
      </c>
    </row>
    <row r="291" spans="1:6" ht="15.75" thickBot="1">
      <c r="A291" s="33">
        <v>2414</v>
      </c>
      <c r="B291" s="32" t="s">
        <v>426</v>
      </c>
      <c r="C291" s="113">
        <v>1839</v>
      </c>
      <c r="D291" s="32" t="s">
        <v>2982</v>
      </c>
      <c r="E291" s="113">
        <v>7209</v>
      </c>
      <c r="F291" s="32" t="s">
        <v>2101</v>
      </c>
    </row>
    <row r="292" spans="1:6" ht="15.75" thickBot="1">
      <c r="A292" s="33">
        <v>2415</v>
      </c>
      <c r="B292" s="32" t="s">
        <v>427</v>
      </c>
      <c r="C292" s="113">
        <v>1840</v>
      </c>
      <c r="D292" s="32" t="s">
        <v>2983</v>
      </c>
      <c r="E292" s="113">
        <v>7230</v>
      </c>
      <c r="F292" s="32" t="s">
        <v>2102</v>
      </c>
    </row>
    <row r="293" spans="1:6" ht="15.75" thickBot="1">
      <c r="A293" s="33">
        <v>2416</v>
      </c>
      <c r="B293" s="32" t="s">
        <v>428</v>
      </c>
      <c r="C293" s="113">
        <v>1841</v>
      </c>
      <c r="D293" s="32" t="s">
        <v>2984</v>
      </c>
      <c r="E293" s="113">
        <v>7250</v>
      </c>
      <c r="F293" s="32" t="s">
        <v>2103</v>
      </c>
    </row>
    <row r="294" spans="1:6" ht="15.75" thickBot="1">
      <c r="A294" s="33">
        <v>2417</v>
      </c>
      <c r="B294" s="32" t="s">
        <v>429</v>
      </c>
      <c r="C294" s="113">
        <v>1842</v>
      </c>
      <c r="D294" s="32" t="s">
        <v>2985</v>
      </c>
      <c r="E294" s="113">
        <v>7251</v>
      </c>
      <c r="F294" s="32" t="s">
        <v>2104</v>
      </c>
    </row>
    <row r="295" spans="1:6" ht="15.75" thickBot="1">
      <c r="A295" s="33">
        <v>2418</v>
      </c>
      <c r="B295" s="32" t="s">
        <v>430</v>
      </c>
      <c r="C295" s="113">
        <v>1843</v>
      </c>
      <c r="D295" s="32" t="s">
        <v>2986</v>
      </c>
      <c r="E295" s="113">
        <v>7252</v>
      </c>
      <c r="F295" s="32" t="s">
        <v>2105</v>
      </c>
    </row>
    <row r="296" spans="1:6" ht="15.75" thickBot="1">
      <c r="A296" s="33">
        <v>2419</v>
      </c>
      <c r="B296" s="32" t="s">
        <v>431</v>
      </c>
      <c r="C296" s="113">
        <v>1844</v>
      </c>
      <c r="D296" s="32" t="s">
        <v>2987</v>
      </c>
      <c r="E296" s="113">
        <v>7253</v>
      </c>
      <c r="F296" s="32" t="s">
        <v>2106</v>
      </c>
    </row>
    <row r="297" spans="1:6" ht="15.75" thickBot="1">
      <c r="A297" s="33">
        <v>2420</v>
      </c>
      <c r="B297" s="32" t="s">
        <v>432</v>
      </c>
      <c r="C297" s="113">
        <v>1845</v>
      </c>
      <c r="D297" s="32" t="s">
        <v>2988</v>
      </c>
      <c r="E297" s="113">
        <v>7260</v>
      </c>
      <c r="F297" s="32" t="s">
        <v>2107</v>
      </c>
    </row>
    <row r="298" spans="1:6" ht="15.75" thickBot="1">
      <c r="A298" s="33">
        <v>2421</v>
      </c>
      <c r="B298" s="32" t="s">
        <v>433</v>
      </c>
      <c r="C298" s="113">
        <v>1846</v>
      </c>
      <c r="D298" s="32" t="s">
        <v>2989</v>
      </c>
      <c r="E298" s="113">
        <v>7261</v>
      </c>
      <c r="F298" s="32" t="s">
        <v>2108</v>
      </c>
    </row>
    <row r="299" spans="1:6" ht="15.75" thickBot="1">
      <c r="A299" s="33">
        <v>2422</v>
      </c>
      <c r="B299" s="32" t="s">
        <v>434</v>
      </c>
      <c r="C299" s="113">
        <v>1847</v>
      </c>
      <c r="D299" s="32" t="s">
        <v>2990</v>
      </c>
      <c r="E299" s="113">
        <v>7262</v>
      </c>
      <c r="F299" s="32" t="s">
        <v>2109</v>
      </c>
    </row>
    <row r="300" spans="1:6" ht="15.75" thickBot="1">
      <c r="A300" s="33">
        <v>2423</v>
      </c>
      <c r="B300" s="32" t="s">
        <v>435</v>
      </c>
      <c r="C300" s="113">
        <v>1848</v>
      </c>
      <c r="D300" s="32" t="s">
        <v>2991</v>
      </c>
      <c r="E300" s="113">
        <v>7187</v>
      </c>
      <c r="F300" s="32" t="s">
        <v>2110</v>
      </c>
    </row>
    <row r="301" spans="1:6" ht="15.75" thickBot="1">
      <c r="A301" s="33">
        <v>2424</v>
      </c>
      <c r="B301" s="32" t="s">
        <v>436</v>
      </c>
      <c r="C301" s="113">
        <v>1849</v>
      </c>
      <c r="D301" s="32" t="s">
        <v>2992</v>
      </c>
      <c r="E301" s="113">
        <v>7189</v>
      </c>
      <c r="F301" s="32" t="s">
        <v>2111</v>
      </c>
    </row>
    <row r="302" spans="1:6" ht="15.75" thickBot="1">
      <c r="A302" s="33">
        <v>2425</v>
      </c>
      <c r="B302" s="32" t="s">
        <v>437</v>
      </c>
      <c r="C302" s="113">
        <v>1850</v>
      </c>
      <c r="D302" s="32" t="s">
        <v>2993</v>
      </c>
      <c r="E302" s="113">
        <v>7190</v>
      </c>
      <c r="F302" s="32" t="s">
        <v>2112</v>
      </c>
    </row>
    <row r="303" spans="1:6" ht="15.75" thickBot="1">
      <c r="A303" s="33">
        <v>2426</v>
      </c>
      <c r="B303" s="32" t="s">
        <v>438</v>
      </c>
      <c r="C303" s="113">
        <v>1851</v>
      </c>
      <c r="D303" s="32" t="s">
        <v>2994</v>
      </c>
      <c r="E303" s="113">
        <v>7300</v>
      </c>
      <c r="F303" s="32" t="s">
        <v>2113</v>
      </c>
    </row>
    <row r="304" spans="1:6" ht="15.75" thickBot="1">
      <c r="A304" s="33">
        <v>2427</v>
      </c>
      <c r="B304" s="32" t="s">
        <v>439</v>
      </c>
      <c r="C304" s="113">
        <v>1852</v>
      </c>
      <c r="D304" s="32" t="s">
        <v>2995</v>
      </c>
      <c r="E304" s="113">
        <v>7301</v>
      </c>
      <c r="F304" s="32" t="s">
        <v>2114</v>
      </c>
    </row>
    <row r="305" spans="1:6" ht="15.75" thickBot="1">
      <c r="A305" s="33">
        <v>2428</v>
      </c>
      <c r="B305" s="32" t="s">
        <v>440</v>
      </c>
      <c r="C305" s="113">
        <v>1853</v>
      </c>
      <c r="D305" s="32" t="s">
        <v>2996</v>
      </c>
      <c r="E305" s="113">
        <v>7302</v>
      </c>
      <c r="F305" s="32" t="s">
        <v>2115</v>
      </c>
    </row>
    <row r="306" spans="1:6" ht="15.75" thickBot="1">
      <c r="A306" s="33">
        <v>2429</v>
      </c>
      <c r="B306" s="32" t="s">
        <v>441</v>
      </c>
      <c r="C306" s="113">
        <v>1854</v>
      </c>
      <c r="D306" s="32" t="s">
        <v>2997</v>
      </c>
      <c r="E306" s="113">
        <v>7330</v>
      </c>
      <c r="F306" s="32" t="s">
        <v>2116</v>
      </c>
    </row>
    <row r="307" spans="1:6" ht="15.75" thickBot="1">
      <c r="A307" s="33">
        <v>2430</v>
      </c>
      <c r="B307" s="32" t="s">
        <v>442</v>
      </c>
      <c r="C307" s="113">
        <v>1855</v>
      </c>
      <c r="D307" s="32" t="s">
        <v>2998</v>
      </c>
      <c r="E307" s="113">
        <v>7332</v>
      </c>
      <c r="F307" s="32" t="s">
        <v>2117</v>
      </c>
    </row>
    <row r="308" spans="1:6" ht="15.75" thickBot="1">
      <c r="A308" s="33">
        <v>2431</v>
      </c>
      <c r="B308" s="32" t="s">
        <v>443</v>
      </c>
      <c r="C308" s="113">
        <v>1856</v>
      </c>
      <c r="D308" s="32" t="s">
        <v>2999</v>
      </c>
      <c r="E308" s="113">
        <v>7335</v>
      </c>
      <c r="F308" s="32" t="s">
        <v>2118</v>
      </c>
    </row>
    <row r="309" spans="1:6" ht="15.75" thickBot="1">
      <c r="A309" s="33">
        <v>2432</v>
      </c>
      <c r="B309" s="32" t="s">
        <v>2280</v>
      </c>
      <c r="C309" s="113">
        <v>1857</v>
      </c>
      <c r="D309" s="32" t="s">
        <v>3000</v>
      </c>
      <c r="E309" s="113">
        <v>7336</v>
      </c>
      <c r="F309" s="32" t="s">
        <v>2119</v>
      </c>
    </row>
    <row r="310" spans="1:6" ht="15.75" thickBot="1">
      <c r="A310" s="33">
        <v>2433</v>
      </c>
      <c r="B310" s="32" t="s">
        <v>444</v>
      </c>
      <c r="C310" s="113">
        <v>1858</v>
      </c>
      <c r="D310" s="32" t="s">
        <v>3001</v>
      </c>
      <c r="E310" s="113">
        <v>7320</v>
      </c>
      <c r="F310" s="32" t="s">
        <v>2120</v>
      </c>
    </row>
    <row r="311" spans="1:6" ht="15.75" thickBot="1">
      <c r="A311" s="33">
        <v>2434</v>
      </c>
      <c r="B311" s="32" t="s">
        <v>445</v>
      </c>
      <c r="C311" s="113">
        <v>1859</v>
      </c>
      <c r="D311" s="32" t="s">
        <v>3002</v>
      </c>
      <c r="E311" s="113">
        <v>7322</v>
      </c>
      <c r="F311" s="32" t="s">
        <v>2121</v>
      </c>
    </row>
    <row r="312" spans="1:6" ht="15.75" thickBot="1">
      <c r="A312" s="33">
        <v>2435</v>
      </c>
      <c r="B312" s="32" t="s">
        <v>446</v>
      </c>
      <c r="C312" s="113">
        <v>1860</v>
      </c>
      <c r="D312" s="32" t="s">
        <v>3003</v>
      </c>
      <c r="E312" s="113">
        <v>7324</v>
      </c>
      <c r="F312" s="32" t="s">
        <v>2122</v>
      </c>
    </row>
    <row r="313" spans="1:6" ht="15.75" thickBot="1">
      <c r="A313" s="33">
        <v>2436</v>
      </c>
      <c r="B313" s="32" t="s">
        <v>447</v>
      </c>
      <c r="C313" s="113">
        <v>1861</v>
      </c>
      <c r="D313" s="32" t="s">
        <v>3004</v>
      </c>
      <c r="E313" s="113">
        <v>7325</v>
      </c>
      <c r="F313" s="32" t="s">
        <v>2123</v>
      </c>
    </row>
    <row r="314" spans="1:6" ht="15.75" thickBot="1">
      <c r="A314" s="33">
        <v>2437</v>
      </c>
      <c r="B314" s="32" t="s">
        <v>448</v>
      </c>
      <c r="C314" s="113">
        <v>1862</v>
      </c>
      <c r="D314" s="32" t="s">
        <v>3005</v>
      </c>
      <c r="E314" s="113">
        <v>7328</v>
      </c>
      <c r="F314" s="32" t="s">
        <v>988</v>
      </c>
    </row>
    <row r="315" spans="1:6" ht="15.75" thickBot="1">
      <c r="A315" s="33">
        <v>2438</v>
      </c>
      <c r="B315" s="32" t="s">
        <v>449</v>
      </c>
      <c r="C315" s="113">
        <v>1863</v>
      </c>
      <c r="D315" s="32" t="s">
        <v>3006</v>
      </c>
      <c r="E315" s="113">
        <v>7329</v>
      </c>
      <c r="F315" s="32" t="s">
        <v>1020</v>
      </c>
    </row>
    <row r="316" spans="1:6" ht="15.75" thickBot="1">
      <c r="A316" s="33">
        <v>2439</v>
      </c>
      <c r="B316" s="32" t="s">
        <v>450</v>
      </c>
      <c r="C316" s="113">
        <v>1864</v>
      </c>
      <c r="D316" s="32" t="s">
        <v>3007</v>
      </c>
      <c r="E316" s="113">
        <v>7331</v>
      </c>
      <c r="F316" s="32" t="s">
        <v>2124</v>
      </c>
    </row>
    <row r="317" spans="1:6" ht="15.75" thickBot="1">
      <c r="A317" s="33">
        <v>2440</v>
      </c>
      <c r="B317" s="32" t="s">
        <v>451</v>
      </c>
      <c r="C317" s="113">
        <v>1865</v>
      </c>
      <c r="D317" s="32" t="s">
        <v>3008</v>
      </c>
      <c r="E317" s="113">
        <v>7400</v>
      </c>
      <c r="F317" s="32" t="s">
        <v>2125</v>
      </c>
    </row>
    <row r="318" spans="1:6" ht="15.75" thickBot="1">
      <c r="A318" s="33">
        <v>2441</v>
      </c>
      <c r="B318" s="32" t="s">
        <v>452</v>
      </c>
      <c r="C318" s="113">
        <v>1866</v>
      </c>
      <c r="D318" s="32" t="s">
        <v>3009</v>
      </c>
      <c r="E318" s="113">
        <v>7401</v>
      </c>
      <c r="F318" s="32" t="s">
        <v>2126</v>
      </c>
    </row>
    <row r="319" spans="1:6" ht="15.75" thickBot="1">
      <c r="A319" s="33">
        <v>2442</v>
      </c>
      <c r="B319" s="32" t="s">
        <v>453</v>
      </c>
      <c r="C319" s="113">
        <v>1867</v>
      </c>
      <c r="D319" s="32" t="s">
        <v>3010</v>
      </c>
      <c r="E319" s="113">
        <v>7402</v>
      </c>
      <c r="F319" s="32" t="s">
        <v>2127</v>
      </c>
    </row>
    <row r="320" spans="1:6" ht="15.75" thickBot="1">
      <c r="A320" s="33">
        <v>2443</v>
      </c>
      <c r="B320" s="32" t="s">
        <v>454</v>
      </c>
      <c r="C320" s="113">
        <v>2000</v>
      </c>
      <c r="D320" s="32" t="s">
        <v>922</v>
      </c>
      <c r="E320" s="113">
        <v>7403</v>
      </c>
      <c r="F320" s="32" t="s">
        <v>2128</v>
      </c>
    </row>
    <row r="321" spans="1:6" ht="15.75" thickBot="1">
      <c r="A321" s="33">
        <v>2444</v>
      </c>
      <c r="B321" s="32" t="s">
        <v>455</v>
      </c>
      <c r="C321" s="113">
        <v>2001</v>
      </c>
      <c r="D321" s="32" t="s">
        <v>923</v>
      </c>
      <c r="E321" s="113">
        <v>7404</v>
      </c>
      <c r="F321" s="32" t="s">
        <v>2129</v>
      </c>
    </row>
    <row r="322" spans="1:6" ht="15.75" thickBot="1">
      <c r="A322" s="33">
        <v>2445</v>
      </c>
      <c r="B322" s="32" t="s">
        <v>456</v>
      </c>
      <c r="C322" s="113">
        <v>2002</v>
      </c>
      <c r="D322" s="32" t="s">
        <v>924</v>
      </c>
      <c r="E322" s="113">
        <v>7405</v>
      </c>
      <c r="F322" s="32" t="s">
        <v>2130</v>
      </c>
    </row>
    <row r="323" spans="1:6" ht="15.75" thickBot="1">
      <c r="A323" s="33">
        <v>2446</v>
      </c>
      <c r="B323" s="32" t="s">
        <v>457</v>
      </c>
      <c r="C323" s="113">
        <v>2003</v>
      </c>
      <c r="D323" s="32" t="s">
        <v>925</v>
      </c>
      <c r="E323" s="113">
        <v>7406</v>
      </c>
      <c r="F323" s="32" t="s">
        <v>2131</v>
      </c>
    </row>
    <row r="324" spans="1:6" ht="15.75" thickBot="1">
      <c r="A324" s="33">
        <v>2447</v>
      </c>
      <c r="B324" s="32" t="s">
        <v>458</v>
      </c>
      <c r="C324" s="113">
        <v>2004</v>
      </c>
      <c r="D324" s="32" t="s">
        <v>1474</v>
      </c>
      <c r="E324" s="113">
        <v>7407</v>
      </c>
      <c r="F324" s="32" t="s">
        <v>2132</v>
      </c>
    </row>
    <row r="325" spans="1:6" ht="15.75" thickBot="1">
      <c r="A325" s="33">
        <v>2448</v>
      </c>
      <c r="B325" s="32" t="s">
        <v>459</v>
      </c>
      <c r="C325" s="113">
        <v>2005</v>
      </c>
      <c r="D325" s="32" t="s">
        <v>1481</v>
      </c>
      <c r="E325" s="113">
        <v>7408</v>
      </c>
      <c r="F325" s="32" t="s">
        <v>2133</v>
      </c>
    </row>
    <row r="326" spans="1:6" ht="15.75" thickBot="1">
      <c r="A326" s="33">
        <v>2449</v>
      </c>
      <c r="B326" s="32" t="s">
        <v>460</v>
      </c>
      <c r="C326" s="113">
        <v>2006</v>
      </c>
      <c r="D326" s="32" t="s">
        <v>926</v>
      </c>
      <c r="E326" s="113">
        <v>7409</v>
      </c>
      <c r="F326" s="32" t="s">
        <v>2134</v>
      </c>
    </row>
    <row r="327" spans="1:6" ht="15.75" thickBot="1">
      <c r="A327" s="33">
        <v>2450</v>
      </c>
      <c r="B327" s="32" t="s">
        <v>461</v>
      </c>
      <c r="C327" s="113">
        <v>2007</v>
      </c>
      <c r="D327" s="32" t="s">
        <v>927</v>
      </c>
      <c r="E327" s="113">
        <v>7410</v>
      </c>
      <c r="F327" s="32" t="s">
        <v>2135</v>
      </c>
    </row>
    <row r="328" spans="1:6" ht="15.75" thickBot="1">
      <c r="A328" s="33">
        <v>2451</v>
      </c>
      <c r="B328" s="32" t="s">
        <v>462</v>
      </c>
      <c r="C328" s="113">
        <v>2008</v>
      </c>
      <c r="D328" s="32" t="s">
        <v>928</v>
      </c>
      <c r="E328" s="113">
        <v>7411</v>
      </c>
      <c r="F328" s="32" t="s">
        <v>2136</v>
      </c>
    </row>
    <row r="329" spans="1:6" ht="15.75" thickBot="1">
      <c r="A329" s="33">
        <v>2452</v>
      </c>
      <c r="B329" s="32" t="s">
        <v>463</v>
      </c>
      <c r="C329" s="113">
        <v>2009</v>
      </c>
      <c r="D329" s="32" t="s">
        <v>929</v>
      </c>
      <c r="E329" s="113">
        <v>7412</v>
      </c>
      <c r="F329" s="32" t="s">
        <v>2137</v>
      </c>
    </row>
    <row r="330" spans="1:6" ht="15.75" thickBot="1">
      <c r="A330" s="33">
        <v>2453</v>
      </c>
      <c r="B330" s="32" t="s">
        <v>464</v>
      </c>
      <c r="C330" s="113">
        <v>2010</v>
      </c>
      <c r="D330" s="32" t="s">
        <v>2976</v>
      </c>
      <c r="E330" s="113">
        <v>7440</v>
      </c>
      <c r="F330" s="32" t="s">
        <v>2138</v>
      </c>
    </row>
    <row r="331" spans="1:6" ht="15.75" thickBot="1">
      <c r="A331" s="33">
        <v>2454</v>
      </c>
      <c r="B331" s="32" t="s">
        <v>465</v>
      </c>
      <c r="C331" s="113">
        <v>2011</v>
      </c>
      <c r="D331" s="32" t="s">
        <v>2973</v>
      </c>
      <c r="E331" s="113">
        <v>7441</v>
      </c>
      <c r="F331" s="32" t="s">
        <v>2139</v>
      </c>
    </row>
    <row r="332" spans="1:6" ht="15.75" thickBot="1">
      <c r="A332" s="33">
        <v>2455</v>
      </c>
      <c r="B332" s="32" t="s">
        <v>466</v>
      </c>
      <c r="C332" s="113">
        <v>2051</v>
      </c>
      <c r="D332" s="32" t="s">
        <v>930</v>
      </c>
      <c r="E332" s="113">
        <v>7442</v>
      </c>
      <c r="F332" s="32" t="s">
        <v>2140</v>
      </c>
    </row>
    <row r="333" spans="1:6" ht="15.75" thickBot="1">
      <c r="A333" s="33">
        <v>2456</v>
      </c>
      <c r="B333" s="32" t="s">
        <v>467</v>
      </c>
      <c r="C333" s="113">
        <v>2052</v>
      </c>
      <c r="D333" s="32" t="s">
        <v>1564</v>
      </c>
      <c r="E333" s="113">
        <v>7443</v>
      </c>
      <c r="F333" s="32" t="s">
        <v>2141</v>
      </c>
    </row>
    <row r="334" spans="1:6" ht="15.75" thickBot="1">
      <c r="A334" s="33">
        <v>2457</v>
      </c>
      <c r="B334" s="32" t="s">
        <v>468</v>
      </c>
      <c r="C334" s="113">
        <v>2053</v>
      </c>
      <c r="D334" s="32" t="s">
        <v>931</v>
      </c>
      <c r="E334" s="113">
        <v>7460</v>
      </c>
      <c r="F334" s="32" t="s">
        <v>2142</v>
      </c>
    </row>
    <row r="335" spans="1:6" ht="15.75" thickBot="1">
      <c r="A335" s="33">
        <v>2458</v>
      </c>
      <c r="B335" s="32" t="s">
        <v>469</v>
      </c>
      <c r="C335" s="113">
        <v>2054</v>
      </c>
      <c r="D335" s="32" t="s">
        <v>932</v>
      </c>
      <c r="E335" s="113">
        <v>7461</v>
      </c>
      <c r="F335" s="32" t="s">
        <v>2143</v>
      </c>
    </row>
    <row r="336" spans="1:6" ht="15.75" thickBot="1">
      <c r="A336" s="33">
        <v>2459</v>
      </c>
      <c r="B336" s="32" t="s">
        <v>470</v>
      </c>
      <c r="C336" s="113">
        <v>2055</v>
      </c>
      <c r="D336" s="32" t="s">
        <v>3066</v>
      </c>
      <c r="E336" s="113">
        <v>7462</v>
      </c>
      <c r="F336" s="32" t="s">
        <v>2144</v>
      </c>
    </row>
    <row r="337" spans="1:6" ht="15.75" thickBot="1">
      <c r="A337" s="33">
        <v>2460</v>
      </c>
      <c r="B337" s="32" t="s">
        <v>471</v>
      </c>
      <c r="C337" s="113">
        <v>2056</v>
      </c>
      <c r="D337" s="32" t="s">
        <v>933</v>
      </c>
      <c r="E337" s="113">
        <v>7463</v>
      </c>
      <c r="F337" s="32" t="s">
        <v>2145</v>
      </c>
    </row>
    <row r="338" spans="1:6" ht="15.75" thickBot="1">
      <c r="A338" s="33">
        <v>2461</v>
      </c>
      <c r="B338" s="32" t="s">
        <v>472</v>
      </c>
      <c r="C338" s="113">
        <v>2057</v>
      </c>
      <c r="D338" s="32" t="s">
        <v>934</v>
      </c>
      <c r="E338" s="113">
        <v>7464</v>
      </c>
      <c r="F338" s="32" t="s">
        <v>2146</v>
      </c>
    </row>
    <row r="339" spans="1:6" ht="15.75" thickBot="1">
      <c r="A339" s="33">
        <v>2462</v>
      </c>
      <c r="B339" s="32" t="s">
        <v>473</v>
      </c>
      <c r="C339" s="113">
        <v>2058</v>
      </c>
      <c r="D339" s="32" t="s">
        <v>935</v>
      </c>
      <c r="E339" s="113">
        <v>7465</v>
      </c>
      <c r="F339" s="32" t="s">
        <v>2147</v>
      </c>
    </row>
    <row r="340" spans="1:6" ht="15.75" thickBot="1">
      <c r="A340" s="33">
        <v>2463</v>
      </c>
      <c r="B340" s="32" t="s">
        <v>474</v>
      </c>
      <c r="C340" s="113">
        <v>2059</v>
      </c>
      <c r="D340" s="32" t="s">
        <v>2977</v>
      </c>
      <c r="E340" s="113">
        <v>7466</v>
      </c>
      <c r="F340" s="32" t="s">
        <v>2148</v>
      </c>
    </row>
    <row r="341" spans="1:6" ht="15.75" thickBot="1">
      <c r="A341" s="33">
        <v>2464</v>
      </c>
      <c r="B341" s="32" t="s">
        <v>475</v>
      </c>
      <c r="C341" s="113">
        <v>2060</v>
      </c>
      <c r="D341" s="32" t="s">
        <v>1477</v>
      </c>
      <c r="E341" s="113">
        <v>7467</v>
      </c>
      <c r="F341" s="32" t="s">
        <v>2149</v>
      </c>
    </row>
    <row r="342" spans="1:6" ht="15.75" thickBot="1">
      <c r="A342" s="33">
        <v>2465</v>
      </c>
      <c r="B342" s="32" t="s">
        <v>476</v>
      </c>
      <c r="C342" s="113">
        <v>2101</v>
      </c>
      <c r="D342" s="32" t="s">
        <v>936</v>
      </c>
      <c r="E342" s="113">
        <v>7468</v>
      </c>
      <c r="F342" s="32" t="s">
        <v>2150</v>
      </c>
    </row>
    <row r="343" spans="1:6" ht="15.75" thickBot="1">
      <c r="A343" s="33">
        <v>2466</v>
      </c>
      <c r="B343" s="32" t="s">
        <v>477</v>
      </c>
      <c r="C343" s="113">
        <v>2102</v>
      </c>
      <c r="D343" s="32" t="s">
        <v>937</v>
      </c>
      <c r="E343" s="113">
        <v>7469</v>
      </c>
      <c r="F343" s="32" t="s">
        <v>2151</v>
      </c>
    </row>
    <row r="344" spans="1:6" ht="15.75" thickBot="1">
      <c r="A344" s="33">
        <v>2467</v>
      </c>
      <c r="B344" s="32" t="s">
        <v>478</v>
      </c>
      <c r="C344" s="113">
        <v>2151</v>
      </c>
      <c r="D344" s="32" t="s">
        <v>939</v>
      </c>
      <c r="E344" s="113">
        <v>7433</v>
      </c>
      <c r="F344" s="32" t="s">
        <v>2152</v>
      </c>
    </row>
    <row r="345" spans="1:6" ht="15.75" thickBot="1">
      <c r="A345" s="33">
        <v>2468</v>
      </c>
      <c r="B345" s="32" t="s">
        <v>479</v>
      </c>
      <c r="C345" s="113">
        <v>2200</v>
      </c>
      <c r="D345" s="32" t="s">
        <v>940</v>
      </c>
      <c r="E345" s="113">
        <v>7449</v>
      </c>
      <c r="F345" s="32" t="s">
        <v>2153</v>
      </c>
    </row>
    <row r="346" spans="1:6" ht="15.75" thickBot="1">
      <c r="A346" s="33">
        <v>2469</v>
      </c>
      <c r="B346" s="32" t="s">
        <v>480</v>
      </c>
      <c r="C346" s="113">
        <v>2250</v>
      </c>
      <c r="D346" s="32" t="s">
        <v>1478</v>
      </c>
      <c r="E346" s="113">
        <v>7450</v>
      </c>
      <c r="F346" s="32" t="s">
        <v>2154</v>
      </c>
    </row>
    <row r="347" spans="1:6" ht="15.75" thickBot="1">
      <c r="A347" s="33">
        <v>2470</v>
      </c>
      <c r="B347" s="32" t="s">
        <v>481</v>
      </c>
      <c r="C347" s="113">
        <v>2251</v>
      </c>
      <c r="D347" s="32" t="s">
        <v>1479</v>
      </c>
      <c r="E347" s="113">
        <v>7500</v>
      </c>
      <c r="F347" s="32" t="s">
        <v>2155</v>
      </c>
    </row>
    <row r="348" spans="1:6" ht="15.75" thickBot="1">
      <c r="A348" s="33">
        <v>2471</v>
      </c>
      <c r="B348" s="32" t="s">
        <v>482</v>
      </c>
      <c r="C348" s="113">
        <v>2252</v>
      </c>
      <c r="D348" s="32" t="s">
        <v>1480</v>
      </c>
      <c r="E348" s="113">
        <v>7501</v>
      </c>
      <c r="F348" s="32" t="s">
        <v>2156</v>
      </c>
    </row>
    <row r="349" spans="1:6" ht="15.75" thickBot="1">
      <c r="A349" s="33">
        <v>2472</v>
      </c>
      <c r="B349" s="32" t="s">
        <v>483</v>
      </c>
      <c r="C349" s="113">
        <v>2300</v>
      </c>
      <c r="D349" s="32" t="s">
        <v>941</v>
      </c>
      <c r="E349" s="113">
        <v>7502</v>
      </c>
      <c r="F349" s="32" t="s">
        <v>2157</v>
      </c>
    </row>
    <row r="350" spans="1:6" ht="15.75" thickBot="1">
      <c r="A350" s="33">
        <v>2473</v>
      </c>
      <c r="B350" s="32" t="s">
        <v>484</v>
      </c>
      <c r="C350" s="113">
        <v>2301</v>
      </c>
      <c r="D350" s="32" t="s">
        <v>942</v>
      </c>
      <c r="E350" s="113">
        <v>7600</v>
      </c>
      <c r="F350" s="32" t="s">
        <v>2158</v>
      </c>
    </row>
    <row r="351" spans="1:6" ht="15.75" thickBot="1">
      <c r="A351" s="33">
        <v>2474</v>
      </c>
      <c r="B351" s="32" t="s">
        <v>485</v>
      </c>
      <c r="C351" s="113">
        <v>2302</v>
      </c>
      <c r="D351" s="32" t="s">
        <v>943</v>
      </c>
      <c r="E351" s="113">
        <v>7601</v>
      </c>
      <c r="F351" s="32" t="s">
        <v>2159</v>
      </c>
    </row>
    <row r="352" spans="1:6" ht="15.75" thickBot="1">
      <c r="A352" s="33">
        <v>2475</v>
      </c>
      <c r="B352" s="32" t="s">
        <v>486</v>
      </c>
      <c r="C352" s="113">
        <v>2350</v>
      </c>
      <c r="D352" s="32" t="s">
        <v>944</v>
      </c>
      <c r="E352" s="113">
        <v>7620</v>
      </c>
      <c r="F352" s="32" t="s">
        <v>2160</v>
      </c>
    </row>
    <row r="353" spans="1:6" ht="15.75" thickBot="1">
      <c r="A353" s="33">
        <v>2476</v>
      </c>
      <c r="B353" s="32" t="s">
        <v>487</v>
      </c>
      <c r="C353" s="113">
        <v>2351</v>
      </c>
      <c r="D353" s="32" t="s">
        <v>945</v>
      </c>
      <c r="E353" s="113">
        <v>7630</v>
      </c>
      <c r="F353" s="32" t="s">
        <v>2161</v>
      </c>
    </row>
    <row r="354" spans="1:6" ht="15.75" thickBot="1">
      <c r="A354" s="33">
        <v>2477</v>
      </c>
      <c r="B354" s="32" t="s">
        <v>488</v>
      </c>
      <c r="C354" s="113">
        <v>2352</v>
      </c>
      <c r="D354" s="32" t="s">
        <v>946</v>
      </c>
      <c r="E354" s="113">
        <v>7631</v>
      </c>
      <c r="F354" s="32" t="s">
        <v>2162</v>
      </c>
    </row>
    <row r="355" spans="1:6" ht="15.75" thickBot="1">
      <c r="A355" s="33">
        <v>2478</v>
      </c>
      <c r="B355" s="32" t="s">
        <v>489</v>
      </c>
      <c r="C355" s="113">
        <v>2353</v>
      </c>
      <c r="D355" s="32" t="s">
        <v>947</v>
      </c>
      <c r="E355" s="113">
        <v>7700</v>
      </c>
      <c r="F355" s="32" t="s">
        <v>2163</v>
      </c>
    </row>
    <row r="356" spans="1:6" ht="15.75" thickBot="1">
      <c r="A356" s="33">
        <v>2479</v>
      </c>
      <c r="B356" s="32" t="s">
        <v>490</v>
      </c>
      <c r="C356" s="113">
        <v>2354</v>
      </c>
      <c r="D356" s="32" t="s">
        <v>948</v>
      </c>
      <c r="E356" s="113">
        <v>7701</v>
      </c>
      <c r="F356" s="32" t="s">
        <v>2164</v>
      </c>
    </row>
    <row r="357" spans="1:6" ht="15.75" thickBot="1">
      <c r="A357" s="33">
        <v>2480</v>
      </c>
      <c r="B357" s="32" t="s">
        <v>491</v>
      </c>
      <c r="C357" s="113">
        <v>2355</v>
      </c>
      <c r="D357" s="32" t="s">
        <v>949</v>
      </c>
      <c r="E357" s="113">
        <v>7702</v>
      </c>
      <c r="F357" s="32" t="s">
        <v>2165</v>
      </c>
    </row>
    <row r="358" spans="1:6" ht="15.75" thickBot="1">
      <c r="A358" s="33">
        <v>2481</v>
      </c>
      <c r="B358" s="32" t="s">
        <v>492</v>
      </c>
      <c r="C358" s="113">
        <v>2356</v>
      </c>
      <c r="D358" s="32" t="s">
        <v>950</v>
      </c>
      <c r="E358" s="113">
        <v>7710</v>
      </c>
      <c r="F358" s="32" t="s">
        <v>2166</v>
      </c>
    </row>
    <row r="359" spans="1:6" ht="15.75" thickBot="1">
      <c r="A359" s="33">
        <v>2482</v>
      </c>
      <c r="B359" s="32" t="s">
        <v>493</v>
      </c>
      <c r="C359" s="113">
        <v>2357</v>
      </c>
      <c r="D359" s="32" t="s">
        <v>951</v>
      </c>
      <c r="E359" s="113">
        <v>7711</v>
      </c>
      <c r="F359" s="32" t="s">
        <v>2167</v>
      </c>
    </row>
    <row r="360" spans="1:6" ht="15.75" thickBot="1">
      <c r="A360" s="33">
        <v>2483</v>
      </c>
      <c r="B360" s="32" t="s">
        <v>494</v>
      </c>
      <c r="C360" s="113">
        <v>2358</v>
      </c>
      <c r="D360" s="32" t="s">
        <v>952</v>
      </c>
      <c r="E360" s="113">
        <v>7720</v>
      </c>
      <c r="F360" s="32" t="s">
        <v>2168</v>
      </c>
    </row>
    <row r="361" spans="1:6" ht="15.75" thickBot="1">
      <c r="A361" s="33">
        <v>2484</v>
      </c>
      <c r="B361" s="32" t="s">
        <v>495</v>
      </c>
      <c r="C361" s="113">
        <v>2359</v>
      </c>
      <c r="D361" s="32" t="s">
        <v>953</v>
      </c>
      <c r="E361" s="113">
        <v>7721</v>
      </c>
      <c r="F361" s="32" t="s">
        <v>2169</v>
      </c>
    </row>
    <row r="362" spans="1:6" ht="15.75" thickBot="1">
      <c r="A362" s="33">
        <v>2485</v>
      </c>
      <c r="B362" s="32" t="s">
        <v>496</v>
      </c>
      <c r="C362" s="113">
        <v>2360</v>
      </c>
      <c r="D362" s="32" t="s">
        <v>954</v>
      </c>
      <c r="E362" s="113">
        <v>7730</v>
      </c>
      <c r="F362" s="32" t="s">
        <v>2170</v>
      </c>
    </row>
    <row r="363" spans="1:6" ht="15.75" thickBot="1">
      <c r="A363" s="33">
        <v>2486</v>
      </c>
      <c r="B363" s="32" t="s">
        <v>497</v>
      </c>
      <c r="C363" s="113">
        <v>2400</v>
      </c>
      <c r="D363" s="32" t="s">
        <v>956</v>
      </c>
      <c r="E363" s="113">
        <v>7731</v>
      </c>
      <c r="F363" s="32" t="s">
        <v>2171</v>
      </c>
    </row>
    <row r="364" spans="1:6" ht="15.75" thickBot="1">
      <c r="A364" s="33">
        <v>2487</v>
      </c>
      <c r="B364" s="32" t="s">
        <v>498</v>
      </c>
      <c r="C364" s="113">
        <v>2401</v>
      </c>
      <c r="D364" s="32" t="s">
        <v>957</v>
      </c>
      <c r="E364" s="113">
        <v>7740</v>
      </c>
      <c r="F364" s="32" t="s">
        <v>2172</v>
      </c>
    </row>
    <row r="365" spans="1:6" ht="15.75" thickBot="1">
      <c r="A365" s="33">
        <v>2488</v>
      </c>
      <c r="B365" s="32" t="s">
        <v>499</v>
      </c>
      <c r="C365" s="113">
        <v>2402</v>
      </c>
      <c r="D365" s="32" t="s">
        <v>958</v>
      </c>
      <c r="E365" s="113">
        <v>7741</v>
      </c>
      <c r="F365" s="32" t="s">
        <v>2173</v>
      </c>
    </row>
    <row r="366" spans="1:6" ht="15.75" thickBot="1">
      <c r="A366" s="33">
        <v>2489</v>
      </c>
      <c r="B366" s="32" t="s">
        <v>500</v>
      </c>
      <c r="C366" s="113">
        <v>2403</v>
      </c>
      <c r="D366" s="32" t="s">
        <v>955</v>
      </c>
      <c r="E366" s="113">
        <v>7742</v>
      </c>
      <c r="F366" s="32" t="s">
        <v>2174</v>
      </c>
    </row>
    <row r="367" spans="1:6" ht="15.75" thickBot="1">
      <c r="A367" s="33">
        <v>2490</v>
      </c>
      <c r="B367" s="32" t="s">
        <v>501</v>
      </c>
      <c r="C367" s="113">
        <v>2404</v>
      </c>
      <c r="D367" s="32" t="s">
        <v>959</v>
      </c>
      <c r="E367" s="113">
        <v>7743</v>
      </c>
      <c r="F367" s="32" t="s">
        <v>2175</v>
      </c>
    </row>
    <row r="368" spans="1:6" ht="15.75" thickBot="1">
      <c r="A368" s="33">
        <v>2491</v>
      </c>
      <c r="B368" s="32" t="s">
        <v>502</v>
      </c>
      <c r="C368" s="113">
        <v>2405</v>
      </c>
      <c r="D368" s="32" t="s">
        <v>960</v>
      </c>
      <c r="E368" s="113">
        <v>7750</v>
      </c>
      <c r="F368" s="32" t="s">
        <v>2176</v>
      </c>
    </row>
    <row r="369" spans="1:6" ht="15.75" thickBot="1">
      <c r="A369" s="33">
        <v>2492</v>
      </c>
      <c r="B369" s="32" t="s">
        <v>503</v>
      </c>
      <c r="C369" s="113">
        <v>2407</v>
      </c>
      <c r="D369" s="32" t="s">
        <v>961</v>
      </c>
      <c r="E369" s="113">
        <v>7751</v>
      </c>
      <c r="F369" s="32" t="s">
        <v>2177</v>
      </c>
    </row>
    <row r="370" spans="1:6" ht="15.75" thickBot="1">
      <c r="A370" s="33">
        <v>2493</v>
      </c>
      <c r="B370" s="32" t="s">
        <v>504</v>
      </c>
      <c r="C370" s="113">
        <v>2408</v>
      </c>
      <c r="D370" s="32" t="s">
        <v>962</v>
      </c>
      <c r="E370" s="113">
        <v>7760</v>
      </c>
      <c r="F370" s="32" t="s">
        <v>2178</v>
      </c>
    </row>
    <row r="371" spans="1:6" ht="15.75" thickBot="1">
      <c r="A371" s="33">
        <v>2494</v>
      </c>
      <c r="B371" s="32" t="s">
        <v>505</v>
      </c>
      <c r="C371" s="113">
        <v>2409</v>
      </c>
      <c r="D371" s="32" t="s">
        <v>963</v>
      </c>
      <c r="E371" s="113">
        <v>7765</v>
      </c>
      <c r="F371" s="32" t="s">
        <v>2179</v>
      </c>
    </row>
    <row r="372" spans="1:6" ht="15.75" thickBot="1">
      <c r="A372" s="33">
        <v>2700</v>
      </c>
      <c r="B372" s="32" t="s">
        <v>506</v>
      </c>
      <c r="C372" s="113">
        <v>2450</v>
      </c>
      <c r="D372" s="32" t="s">
        <v>965</v>
      </c>
      <c r="E372" s="113">
        <v>7770</v>
      </c>
      <c r="F372" s="32" t="s">
        <v>2180</v>
      </c>
    </row>
    <row r="373" spans="1:6" ht="15.75" thickBot="1">
      <c r="A373" s="33">
        <v>2009</v>
      </c>
      <c r="B373" s="32" t="s">
        <v>282</v>
      </c>
      <c r="C373" s="113">
        <v>2451</v>
      </c>
      <c r="D373" s="32" t="s">
        <v>966</v>
      </c>
      <c r="E373" s="113">
        <v>7798</v>
      </c>
      <c r="F373" s="32" t="s">
        <v>2181</v>
      </c>
    </row>
    <row r="374" spans="1:6" ht="15.75" thickBot="1">
      <c r="A374" s="33">
        <v>2011</v>
      </c>
      <c r="B374" s="32" t="s">
        <v>284</v>
      </c>
      <c r="C374" s="113">
        <v>2452</v>
      </c>
      <c r="D374" s="32" t="s">
        <v>967</v>
      </c>
      <c r="E374" s="113">
        <v>7799</v>
      </c>
      <c r="F374" s="32" t="s">
        <v>2182</v>
      </c>
    </row>
    <row r="375" spans="1:6" ht="15.75" thickBot="1">
      <c r="A375" s="33">
        <v>2014</v>
      </c>
      <c r="B375" s="32" t="s">
        <v>287</v>
      </c>
      <c r="C375" s="113">
        <v>2453</v>
      </c>
      <c r="D375" s="32" t="s">
        <v>968</v>
      </c>
      <c r="E375" s="113">
        <v>7810</v>
      </c>
      <c r="F375" s="32" t="s">
        <v>2183</v>
      </c>
    </row>
    <row r="376" spans="1:6" ht="15.75" thickBot="1">
      <c r="A376" s="33">
        <v>2017</v>
      </c>
      <c r="B376" s="32" t="s">
        <v>290</v>
      </c>
      <c r="C376" s="113">
        <v>2454</v>
      </c>
      <c r="D376" s="32" t="s">
        <v>969</v>
      </c>
      <c r="E376" s="113">
        <v>7830</v>
      </c>
      <c r="F376" s="32" t="s">
        <v>2184</v>
      </c>
    </row>
    <row r="377" spans="1:6" ht="15.75" thickBot="1">
      <c r="A377" s="33">
        <v>2184</v>
      </c>
      <c r="B377" s="32" t="s">
        <v>376</v>
      </c>
      <c r="C377" s="113">
        <v>2455</v>
      </c>
      <c r="D377" s="32" t="s">
        <v>970</v>
      </c>
      <c r="E377" s="113">
        <v>7831</v>
      </c>
      <c r="F377" s="32" t="s">
        <v>2185</v>
      </c>
    </row>
    <row r="378" spans="1:6" ht="15.75" thickBot="1">
      <c r="A378" s="33">
        <v>2188</v>
      </c>
      <c r="B378" s="32" t="s">
        <v>380</v>
      </c>
      <c r="C378" s="113">
        <v>2456</v>
      </c>
      <c r="D378" s="32" t="s">
        <v>971</v>
      </c>
      <c r="E378" s="113">
        <v>7832</v>
      </c>
      <c r="F378" s="32" t="s">
        <v>2186</v>
      </c>
    </row>
    <row r="379" spans="1:6" ht="15.75" thickBot="1">
      <c r="A379" s="33">
        <v>2190</v>
      </c>
      <c r="B379" s="32" t="s">
        <v>382</v>
      </c>
      <c r="C379" s="113">
        <v>2457</v>
      </c>
      <c r="D379" s="32" t="s">
        <v>972</v>
      </c>
      <c r="E379" s="113">
        <v>7833</v>
      </c>
      <c r="F379" s="32" t="s">
        <v>2187</v>
      </c>
    </row>
    <row r="380" spans="1:6" ht="15.75" thickBot="1">
      <c r="A380" s="33">
        <v>2800</v>
      </c>
      <c r="B380" s="32" t="s">
        <v>508</v>
      </c>
      <c r="C380" s="113">
        <v>2458</v>
      </c>
      <c r="D380" s="32" t="s">
        <v>973</v>
      </c>
      <c r="E380" s="113">
        <v>7834</v>
      </c>
      <c r="F380" s="32" t="s">
        <v>2188</v>
      </c>
    </row>
    <row r="381" spans="1:6" ht="15.75" thickBot="1">
      <c r="A381" s="33">
        <v>2801</v>
      </c>
      <c r="B381" s="32" t="s">
        <v>509</v>
      </c>
      <c r="C381" s="113">
        <v>2459</v>
      </c>
      <c r="D381" s="32" t="s">
        <v>974</v>
      </c>
      <c r="E381" s="113">
        <v>7835</v>
      </c>
      <c r="F381" s="32" t="s">
        <v>2189</v>
      </c>
    </row>
    <row r="382" spans="1:6" ht="15.75" thickBot="1">
      <c r="A382" s="33">
        <v>2802</v>
      </c>
      <c r="B382" s="32" t="s">
        <v>510</v>
      </c>
      <c r="C382" s="113">
        <v>2460</v>
      </c>
      <c r="D382" s="32" t="s">
        <v>975</v>
      </c>
      <c r="E382" s="113">
        <v>7836</v>
      </c>
      <c r="F382" s="32" t="s">
        <v>2190</v>
      </c>
    </row>
    <row r="383" spans="1:6" ht="15.75" thickBot="1">
      <c r="A383" s="33">
        <v>2803</v>
      </c>
      <c r="B383" s="32" t="s">
        <v>511</v>
      </c>
      <c r="C383" s="113">
        <v>2462</v>
      </c>
      <c r="D383" s="32" t="s">
        <v>976</v>
      </c>
      <c r="E383" s="113">
        <v>7837</v>
      </c>
      <c r="F383" s="32" t="s">
        <v>2191</v>
      </c>
    </row>
    <row r="384" spans="1:6" ht="15.75" thickBot="1">
      <c r="A384" s="33">
        <v>2804</v>
      </c>
      <c r="B384" s="32" t="s">
        <v>512</v>
      </c>
      <c r="C384" s="113">
        <v>2463</v>
      </c>
      <c r="D384" s="32" t="s">
        <v>964</v>
      </c>
      <c r="E384" s="113">
        <v>7838</v>
      </c>
      <c r="F384" s="32" t="s">
        <v>2192</v>
      </c>
    </row>
    <row r="385" spans="1:6" ht="15.75" thickBot="1">
      <c r="A385" s="33">
        <v>2805</v>
      </c>
      <c r="B385" s="32" t="s">
        <v>513</v>
      </c>
      <c r="C385" s="113">
        <v>2464</v>
      </c>
      <c r="D385" s="32" t="s">
        <v>977</v>
      </c>
      <c r="E385" s="113">
        <v>7839</v>
      </c>
      <c r="F385" s="32" t="s">
        <v>2193</v>
      </c>
    </row>
    <row r="386" spans="1:6" ht="15.75" thickBot="1">
      <c r="A386" s="33">
        <v>2806</v>
      </c>
      <c r="B386" s="32" t="s">
        <v>514</v>
      </c>
      <c r="C386" s="113">
        <v>2465</v>
      </c>
      <c r="D386" s="32" t="s">
        <v>978</v>
      </c>
      <c r="E386" s="113">
        <v>7840</v>
      </c>
      <c r="F386" s="32" t="s">
        <v>2194</v>
      </c>
    </row>
    <row r="387" spans="1:6" ht="15.75" thickBot="1">
      <c r="A387" s="33">
        <v>2807</v>
      </c>
      <c r="B387" s="32" t="s">
        <v>515</v>
      </c>
      <c r="C387" s="113">
        <v>2466</v>
      </c>
      <c r="D387" s="32" t="s">
        <v>979</v>
      </c>
      <c r="E387" s="113">
        <v>7841</v>
      </c>
      <c r="F387" s="32" t="s">
        <v>2195</v>
      </c>
    </row>
    <row r="388" spans="1:6" ht="15.75" thickBot="1">
      <c r="A388" s="33">
        <v>2808</v>
      </c>
      <c r="B388" s="32" t="s">
        <v>516</v>
      </c>
      <c r="C388" s="113">
        <v>2467</v>
      </c>
      <c r="D388" s="32" t="s">
        <v>980</v>
      </c>
      <c r="E388" s="113">
        <v>7842</v>
      </c>
      <c r="F388" s="32" t="s">
        <v>2196</v>
      </c>
    </row>
    <row r="389" spans="1:6" ht="15.75" thickBot="1">
      <c r="A389" s="33">
        <v>2809</v>
      </c>
      <c r="B389" s="32" t="s">
        <v>517</v>
      </c>
      <c r="C389" s="113">
        <v>2468</v>
      </c>
      <c r="D389" s="32" t="s">
        <v>981</v>
      </c>
      <c r="E389" s="113">
        <v>7843</v>
      </c>
      <c r="F389" s="32" t="s">
        <v>2197</v>
      </c>
    </row>
    <row r="390" spans="1:6" ht="15.75" thickBot="1">
      <c r="A390" s="33">
        <v>2810</v>
      </c>
      <c r="B390" s="32" t="s">
        <v>518</v>
      </c>
      <c r="C390" s="113">
        <v>2469</v>
      </c>
      <c r="D390" s="32" t="s">
        <v>982</v>
      </c>
      <c r="E390" s="113">
        <v>7844</v>
      </c>
      <c r="F390" s="32" t="s">
        <v>2198</v>
      </c>
    </row>
    <row r="391" spans="1:6" ht="15.75" thickBot="1">
      <c r="A391" s="33">
        <v>2811</v>
      </c>
      <c r="B391" s="32" t="s">
        <v>519</v>
      </c>
      <c r="C391" s="113">
        <v>2470</v>
      </c>
      <c r="D391" s="32" t="s">
        <v>983</v>
      </c>
      <c r="E391" s="113">
        <v>7845</v>
      </c>
      <c r="F391" s="32" t="s">
        <v>2199</v>
      </c>
    </row>
    <row r="392" spans="1:6" ht="15.75" thickBot="1">
      <c r="A392" s="33">
        <v>2812</v>
      </c>
      <c r="B392" s="32" t="s">
        <v>520</v>
      </c>
      <c r="C392" s="113">
        <v>2471</v>
      </c>
      <c r="D392" s="32" t="s">
        <v>984</v>
      </c>
      <c r="E392" s="113">
        <v>7846</v>
      </c>
      <c r="F392" s="32" t="s">
        <v>2200</v>
      </c>
    </row>
    <row r="393" spans="1:6" ht="15.75" thickBot="1">
      <c r="A393" s="33">
        <v>2813</v>
      </c>
      <c r="B393" s="32" t="s">
        <v>521</v>
      </c>
      <c r="C393" s="113">
        <v>2500</v>
      </c>
      <c r="D393" s="32" t="s">
        <v>985</v>
      </c>
      <c r="E393" s="113">
        <v>7880</v>
      </c>
      <c r="F393" s="32" t="s">
        <v>2201</v>
      </c>
    </row>
    <row r="394" spans="1:6" ht="15.75" thickBot="1">
      <c r="A394" s="33">
        <v>2814</v>
      </c>
      <c r="B394" s="32" t="s">
        <v>522</v>
      </c>
      <c r="C394" s="113">
        <v>2502</v>
      </c>
      <c r="D394" s="32" t="s">
        <v>1016</v>
      </c>
      <c r="E394" s="113">
        <v>7881</v>
      </c>
      <c r="F394" s="32" t="s">
        <v>2202</v>
      </c>
    </row>
    <row r="395" spans="1:6" ht="15.75" thickBot="1">
      <c r="A395" s="33">
        <v>2815</v>
      </c>
      <c r="B395" s="32" t="s">
        <v>523</v>
      </c>
      <c r="C395" s="113">
        <v>2503</v>
      </c>
      <c r="D395" s="32" t="s">
        <v>986</v>
      </c>
      <c r="E395" s="113">
        <v>7882</v>
      </c>
      <c r="F395" s="32" t="s">
        <v>2203</v>
      </c>
    </row>
    <row r="396" spans="1:6" ht="15.75" thickBot="1">
      <c r="A396" s="33">
        <v>2816</v>
      </c>
      <c r="B396" s="32" t="s">
        <v>524</v>
      </c>
      <c r="C396" s="113">
        <v>2505</v>
      </c>
      <c r="D396" s="32" t="s">
        <v>987</v>
      </c>
      <c r="E396" s="113">
        <v>7884</v>
      </c>
      <c r="F396" s="32" t="s">
        <v>2204</v>
      </c>
    </row>
    <row r="397" spans="1:6" ht="15.75" thickBot="1">
      <c r="A397" s="33">
        <v>2817</v>
      </c>
      <c r="B397" s="32" t="s">
        <v>525</v>
      </c>
      <c r="C397" s="113">
        <v>2506</v>
      </c>
      <c r="D397" s="32" t="s">
        <v>2978</v>
      </c>
      <c r="E397" s="113">
        <v>7900</v>
      </c>
      <c r="F397" s="32" t="s">
        <v>2205</v>
      </c>
    </row>
    <row r="398" spans="1:6" ht="15.75" thickBot="1">
      <c r="A398" s="33">
        <v>2819</v>
      </c>
      <c r="B398" s="32" t="s">
        <v>526</v>
      </c>
      <c r="C398" s="113">
        <v>2550</v>
      </c>
      <c r="D398" s="32" t="s">
        <v>1002</v>
      </c>
      <c r="E398" s="113">
        <v>7901</v>
      </c>
      <c r="F398" s="32" t="s">
        <v>2206</v>
      </c>
    </row>
    <row r="399" spans="1:6" ht="15.75" thickBot="1">
      <c r="A399" s="33">
        <v>2820</v>
      </c>
      <c r="B399" s="32" t="s">
        <v>527</v>
      </c>
      <c r="C399" s="113">
        <v>2551</v>
      </c>
      <c r="D399" s="32" t="s">
        <v>989</v>
      </c>
      <c r="E399" s="113">
        <v>7902</v>
      </c>
      <c r="F399" s="32" t="s">
        <v>2207</v>
      </c>
    </row>
    <row r="400" spans="1:6" ht="15.75" thickBot="1">
      <c r="A400" s="33">
        <v>2821</v>
      </c>
      <c r="B400" s="32" t="s">
        <v>528</v>
      </c>
      <c r="C400" s="113">
        <v>2552</v>
      </c>
      <c r="D400" s="32" t="s">
        <v>990</v>
      </c>
      <c r="E400" s="113">
        <v>7903</v>
      </c>
      <c r="F400" s="32" t="s">
        <v>2135</v>
      </c>
    </row>
    <row r="401" spans="1:6" ht="15.75" thickBot="1">
      <c r="A401" s="33">
        <v>2822</v>
      </c>
      <c r="B401" s="32" t="s">
        <v>529</v>
      </c>
      <c r="C401" s="113">
        <v>2553</v>
      </c>
      <c r="D401" s="32" t="s">
        <v>991</v>
      </c>
      <c r="E401" s="113">
        <v>7904</v>
      </c>
      <c r="F401" s="32" t="s">
        <v>2136</v>
      </c>
    </row>
    <row r="402" spans="1:6" ht="15.75" thickBot="1">
      <c r="A402" s="33">
        <v>2823</v>
      </c>
      <c r="B402" s="32" t="s">
        <v>530</v>
      </c>
      <c r="C402" s="113">
        <v>2554</v>
      </c>
      <c r="D402" s="32" t="s">
        <v>992</v>
      </c>
      <c r="E402" s="113">
        <v>7905</v>
      </c>
      <c r="F402" s="32" t="s">
        <v>2208</v>
      </c>
    </row>
    <row r="403" spans="1:6" ht="15.75" thickBot="1">
      <c r="A403" s="33">
        <v>2824</v>
      </c>
      <c r="B403" s="32" t="s">
        <v>531</v>
      </c>
      <c r="C403" s="113">
        <v>2555</v>
      </c>
      <c r="D403" s="32" t="s">
        <v>993</v>
      </c>
      <c r="E403" s="113">
        <v>7906</v>
      </c>
      <c r="F403" s="32" t="s">
        <v>2209</v>
      </c>
    </row>
    <row r="404" spans="1:6" ht="15.75" thickBot="1">
      <c r="A404" s="33">
        <v>2825</v>
      </c>
      <c r="B404" s="32" t="s">
        <v>532</v>
      </c>
      <c r="C404" s="113">
        <v>2556</v>
      </c>
      <c r="D404" s="32" t="s">
        <v>988</v>
      </c>
      <c r="E404" s="113">
        <v>7907</v>
      </c>
      <c r="F404" s="32" t="s">
        <v>2210</v>
      </c>
    </row>
    <row r="405" spans="1:6" ht="15.75" thickBot="1">
      <c r="A405" s="33">
        <v>2826</v>
      </c>
      <c r="B405" s="32" t="s">
        <v>533</v>
      </c>
      <c r="C405" s="113">
        <v>2557</v>
      </c>
      <c r="D405" s="32" t="s">
        <v>1424</v>
      </c>
      <c r="E405" s="113">
        <v>7908</v>
      </c>
      <c r="F405" s="32" t="s">
        <v>2211</v>
      </c>
    </row>
    <row r="406" spans="1:6" ht="15.75" thickBot="1">
      <c r="A406" s="33">
        <v>2827</v>
      </c>
      <c r="B406" s="32" t="s">
        <v>534</v>
      </c>
      <c r="C406" s="113">
        <v>2558</v>
      </c>
      <c r="D406" s="32" t="s">
        <v>1017</v>
      </c>
      <c r="E406" s="113">
        <v>7909</v>
      </c>
      <c r="F406" s="32" t="s">
        <v>2212</v>
      </c>
    </row>
    <row r="407" spans="1:6" ht="15.75" thickBot="1">
      <c r="A407" s="33">
        <v>2828</v>
      </c>
      <c r="B407" s="32" t="s">
        <v>535</v>
      </c>
      <c r="C407" s="113">
        <v>2559</v>
      </c>
      <c r="D407" s="32" t="s">
        <v>994</v>
      </c>
      <c r="E407" s="113">
        <v>7910</v>
      </c>
      <c r="F407" s="32" t="s">
        <v>2213</v>
      </c>
    </row>
    <row r="408" spans="1:6" ht="15.75" thickBot="1">
      <c r="A408" s="33">
        <v>2829</v>
      </c>
      <c r="B408" s="32" t="s">
        <v>2283</v>
      </c>
      <c r="C408" s="113">
        <v>2560</v>
      </c>
      <c r="D408" s="32" t="s">
        <v>995</v>
      </c>
      <c r="E408" s="113">
        <v>7911</v>
      </c>
      <c r="F408" s="32" t="s">
        <v>2214</v>
      </c>
    </row>
    <row r="409" spans="1:6" ht="15.75" thickBot="1">
      <c r="A409" s="33">
        <v>2830</v>
      </c>
      <c r="B409" s="32" t="s">
        <v>2284</v>
      </c>
      <c r="C409" s="113">
        <v>2561</v>
      </c>
      <c r="D409" s="32" t="s">
        <v>1018</v>
      </c>
      <c r="E409" s="113">
        <v>7912</v>
      </c>
      <c r="F409" s="32" t="s">
        <v>2215</v>
      </c>
    </row>
    <row r="410" spans="1:6" ht="15.75" thickBot="1">
      <c r="A410" s="33">
        <v>2831</v>
      </c>
      <c r="B410" s="32" t="s">
        <v>2285</v>
      </c>
      <c r="C410" s="113">
        <v>2562</v>
      </c>
      <c r="D410" s="32" t="s">
        <v>996</v>
      </c>
      <c r="E410" s="113">
        <v>7913</v>
      </c>
      <c r="F410" s="32" t="s">
        <v>2216</v>
      </c>
    </row>
    <row r="411" spans="1:6" ht="15.75" thickBot="1">
      <c r="A411" s="33">
        <v>2832</v>
      </c>
      <c r="B411" s="32" t="s">
        <v>2286</v>
      </c>
      <c r="C411" s="113">
        <v>2564</v>
      </c>
      <c r="D411" s="32" t="s">
        <v>998</v>
      </c>
      <c r="E411" s="113">
        <v>7914</v>
      </c>
      <c r="F411" s="32" t="s">
        <v>2217</v>
      </c>
    </row>
    <row r="412" spans="1:6" ht="15.75" thickBot="1">
      <c r="A412" s="33">
        <v>2833</v>
      </c>
      <c r="B412" s="32" t="s">
        <v>2287</v>
      </c>
      <c r="C412" s="113">
        <v>2566</v>
      </c>
      <c r="D412" s="32" t="s">
        <v>999</v>
      </c>
      <c r="E412" s="113">
        <v>7940</v>
      </c>
      <c r="F412" s="32" t="s">
        <v>2219</v>
      </c>
    </row>
    <row r="413" spans="1:6" ht="15.75" thickBot="1">
      <c r="A413" s="33">
        <v>2834</v>
      </c>
      <c r="B413" s="32" t="s">
        <v>2288</v>
      </c>
      <c r="C413" s="113">
        <v>2567</v>
      </c>
      <c r="D413" s="32" t="s">
        <v>1000</v>
      </c>
      <c r="E413" s="113">
        <v>7941</v>
      </c>
      <c r="F413" s="32" t="s">
        <v>2220</v>
      </c>
    </row>
    <row r="414" spans="1:6" ht="15.75" thickBot="1">
      <c r="A414" s="33">
        <v>2835</v>
      </c>
      <c r="B414" s="32" t="s">
        <v>2289</v>
      </c>
      <c r="C414" s="113">
        <v>2568</v>
      </c>
      <c r="D414" s="32" t="s">
        <v>1001</v>
      </c>
      <c r="E414" s="113">
        <v>7942</v>
      </c>
      <c r="F414" s="32" t="s">
        <v>2221</v>
      </c>
    </row>
    <row r="415" spans="1:6" ht="15.75" thickBot="1">
      <c r="A415" s="33">
        <v>2836</v>
      </c>
      <c r="B415" s="32" t="s">
        <v>2290</v>
      </c>
      <c r="C415" s="113">
        <v>2569</v>
      </c>
      <c r="D415" s="32" t="s">
        <v>2979</v>
      </c>
      <c r="E415" s="113">
        <v>7943</v>
      </c>
      <c r="F415" s="32" t="s">
        <v>2222</v>
      </c>
    </row>
    <row r="416" spans="1:6" ht="15.75" thickBot="1">
      <c r="A416" s="33">
        <v>2849</v>
      </c>
      <c r="B416" s="32" t="s">
        <v>536</v>
      </c>
      <c r="C416" s="113">
        <v>2600</v>
      </c>
      <c r="D416" s="32" t="s">
        <v>1003</v>
      </c>
      <c r="E416" s="113">
        <v>7944</v>
      </c>
      <c r="F416" s="32" t="s">
        <v>2223</v>
      </c>
    </row>
    <row r="417" spans="1:6" ht="15.75" thickBot="1">
      <c r="A417" s="33">
        <v>2850</v>
      </c>
      <c r="B417" s="32" t="s">
        <v>537</v>
      </c>
      <c r="C417" s="113">
        <v>2601</v>
      </c>
      <c r="D417" s="32" t="s">
        <v>1004</v>
      </c>
      <c r="E417" s="113">
        <v>7945</v>
      </c>
      <c r="F417" s="32" t="s">
        <v>2224</v>
      </c>
    </row>
    <row r="418" spans="1:6" ht="15.75" thickBot="1">
      <c r="A418" s="33">
        <v>2500</v>
      </c>
      <c r="B418" s="32" t="s">
        <v>538</v>
      </c>
      <c r="C418" s="113">
        <v>2602</v>
      </c>
      <c r="D418" s="32" t="s">
        <v>1005</v>
      </c>
      <c r="E418" s="113">
        <v>7946</v>
      </c>
      <c r="F418" s="32" t="s">
        <v>2225</v>
      </c>
    </row>
    <row r="419" spans="1:6" ht="15.75" thickBot="1">
      <c r="A419" s="33">
        <v>2501</v>
      </c>
      <c r="B419" s="32" t="s">
        <v>370</v>
      </c>
      <c r="C419" s="113">
        <v>2603</v>
      </c>
      <c r="D419" s="32" t="s">
        <v>1019</v>
      </c>
      <c r="E419" s="113">
        <v>7947</v>
      </c>
      <c r="F419" s="32" t="s">
        <v>2226</v>
      </c>
    </row>
    <row r="420" spans="1:6" ht="15.75" thickBot="1">
      <c r="A420" s="33">
        <v>2502</v>
      </c>
      <c r="B420" s="32" t="s">
        <v>379</v>
      </c>
      <c r="C420" s="113">
        <v>2604</v>
      </c>
      <c r="D420" s="32" t="s">
        <v>1006</v>
      </c>
      <c r="E420" s="113">
        <v>7948</v>
      </c>
      <c r="F420" s="32" t="s">
        <v>2227</v>
      </c>
    </row>
    <row r="421" spans="1:6" ht="15.75" thickBot="1">
      <c r="A421" s="33">
        <v>2503</v>
      </c>
      <c r="B421" s="32" t="s">
        <v>539</v>
      </c>
      <c r="C421" s="113">
        <v>2605</v>
      </c>
      <c r="D421" s="32" t="s">
        <v>1007</v>
      </c>
      <c r="E421" s="113">
        <v>7949</v>
      </c>
      <c r="F421" s="32" t="s">
        <v>2228</v>
      </c>
    </row>
    <row r="422" spans="1:6" ht="15.75" thickBot="1">
      <c r="A422" s="33">
        <v>2504</v>
      </c>
      <c r="B422" s="32" t="s">
        <v>540</v>
      </c>
      <c r="C422" s="113">
        <v>2606</v>
      </c>
      <c r="D422" s="32" t="s">
        <v>1008</v>
      </c>
      <c r="E422" s="113">
        <v>7950</v>
      </c>
      <c r="F422" s="32" t="s">
        <v>2229</v>
      </c>
    </row>
    <row r="423" spans="1:6" ht="15.75" thickBot="1">
      <c r="A423" s="33">
        <v>2505</v>
      </c>
      <c r="B423" s="32" t="s">
        <v>2293</v>
      </c>
      <c r="C423" s="113">
        <v>2607</v>
      </c>
      <c r="D423" s="32" t="s">
        <v>1009</v>
      </c>
    </row>
    <row r="424" spans="1:6" ht="15.75" thickBot="1">
      <c r="A424" s="33">
        <v>2899</v>
      </c>
      <c r="B424" s="32" t="s">
        <v>541</v>
      </c>
      <c r="C424" s="113">
        <v>2608</v>
      </c>
      <c r="D424" s="32" t="s">
        <v>1010</v>
      </c>
    </row>
    <row r="425" spans="1:6" ht="15.75" thickBot="1">
      <c r="A425" s="33">
        <v>2900</v>
      </c>
      <c r="B425" s="32" t="s">
        <v>542</v>
      </c>
      <c r="C425" s="113">
        <v>2609</v>
      </c>
      <c r="D425" s="32" t="s">
        <v>1029</v>
      </c>
    </row>
    <row r="426" spans="1:6" ht="15.75" thickBot="1">
      <c r="A426" s="33">
        <v>2902</v>
      </c>
      <c r="B426" s="32" t="s">
        <v>543</v>
      </c>
      <c r="C426" s="113">
        <v>2610</v>
      </c>
      <c r="D426" s="32" t="s">
        <v>1011</v>
      </c>
    </row>
    <row r="427" spans="1:6" ht="15.75" thickBot="1">
      <c r="A427" s="33">
        <v>2903</v>
      </c>
      <c r="B427" s="32" t="s">
        <v>544</v>
      </c>
      <c r="C427" s="113">
        <v>2611</v>
      </c>
      <c r="D427" s="32" t="s">
        <v>1012</v>
      </c>
    </row>
    <row r="428" spans="1:6" ht="15.75" thickBot="1">
      <c r="A428" s="33">
        <v>2904</v>
      </c>
      <c r="B428" s="32" t="s">
        <v>545</v>
      </c>
      <c r="C428" s="113">
        <v>2613</v>
      </c>
      <c r="D428" s="32" t="s">
        <v>1013</v>
      </c>
    </row>
    <row r="429" spans="1:6" ht="15.75" thickBot="1">
      <c r="A429" s="33">
        <v>2905</v>
      </c>
      <c r="B429" s="32" t="s">
        <v>546</v>
      </c>
      <c r="C429" s="113">
        <v>2614</v>
      </c>
      <c r="D429" s="32" t="s">
        <v>2980</v>
      </c>
    </row>
    <row r="430" spans="1:6" ht="15.75" thickBot="1">
      <c r="A430" s="33">
        <v>2906</v>
      </c>
      <c r="B430" s="32" t="s">
        <v>547</v>
      </c>
      <c r="C430" s="113">
        <v>2650</v>
      </c>
      <c r="D430" s="32" t="s">
        <v>1020</v>
      </c>
    </row>
    <row r="431" spans="1:6" ht="15.75" thickBot="1">
      <c r="A431" s="33">
        <v>2907</v>
      </c>
      <c r="B431" s="32" t="s">
        <v>548</v>
      </c>
      <c r="C431" s="113">
        <v>2651</v>
      </c>
      <c r="D431" s="32" t="s">
        <v>1021</v>
      </c>
    </row>
    <row r="432" spans="1:6" ht="15.75" thickBot="1">
      <c r="A432" s="33">
        <v>2908</v>
      </c>
      <c r="B432" s="32" t="s">
        <v>549</v>
      </c>
      <c r="C432" s="113">
        <v>2652</v>
      </c>
      <c r="D432" s="32" t="s">
        <v>1014</v>
      </c>
    </row>
    <row r="433" spans="1:4" ht="15.75" thickBot="1">
      <c r="A433" s="33">
        <v>2909</v>
      </c>
      <c r="B433" s="32" t="s">
        <v>550</v>
      </c>
      <c r="C433" s="113">
        <v>2653</v>
      </c>
      <c r="D433" s="32" t="s">
        <v>1022</v>
      </c>
    </row>
    <row r="434" spans="1:4" ht="15.75" thickBot="1">
      <c r="A434" s="33">
        <v>2910</v>
      </c>
      <c r="B434" s="32" t="s">
        <v>551</v>
      </c>
      <c r="C434" s="113">
        <v>2655</v>
      </c>
      <c r="D434" s="32" t="s">
        <v>1023</v>
      </c>
    </row>
    <row r="435" spans="1:4" ht="15.75" thickBot="1">
      <c r="A435" s="33">
        <v>2911</v>
      </c>
      <c r="B435" s="32" t="s">
        <v>552</v>
      </c>
      <c r="C435" s="113">
        <v>2656</v>
      </c>
      <c r="D435" s="32" t="s">
        <v>1024</v>
      </c>
    </row>
    <row r="436" spans="1:4" ht="15.75" thickBot="1">
      <c r="A436" s="33">
        <v>2913</v>
      </c>
      <c r="B436" s="32" t="s">
        <v>553</v>
      </c>
      <c r="C436" s="113">
        <v>2657</v>
      </c>
      <c r="D436" s="32" t="s">
        <v>1025</v>
      </c>
    </row>
    <row r="437" spans="1:4" ht="15.75" thickBot="1">
      <c r="A437" s="33">
        <v>2914</v>
      </c>
      <c r="B437" s="32" t="s">
        <v>554</v>
      </c>
      <c r="C437" s="113">
        <v>2658</v>
      </c>
      <c r="D437" s="32" t="s">
        <v>1015</v>
      </c>
    </row>
    <row r="438" spans="1:4" ht="15.75" thickBot="1">
      <c r="A438" s="33">
        <v>2915</v>
      </c>
      <c r="B438" s="32" t="s">
        <v>555</v>
      </c>
      <c r="C438" s="113">
        <v>2659</v>
      </c>
      <c r="D438" s="32" t="s">
        <v>1026</v>
      </c>
    </row>
    <row r="439" spans="1:4" ht="15.75" thickBot="1">
      <c r="A439" s="33">
        <v>2917</v>
      </c>
      <c r="B439" s="32" t="s">
        <v>556</v>
      </c>
      <c r="C439" s="113">
        <v>2660</v>
      </c>
      <c r="D439" s="32" t="s">
        <v>1027</v>
      </c>
    </row>
    <row r="440" spans="1:4" ht="15.75" thickBot="1">
      <c r="A440" s="33">
        <v>2918</v>
      </c>
      <c r="B440" s="32" t="s">
        <v>557</v>
      </c>
      <c r="C440" s="113">
        <v>2661</v>
      </c>
      <c r="D440" s="32" t="s">
        <v>1028</v>
      </c>
    </row>
    <row r="441" spans="1:4" ht="15.75" thickBot="1">
      <c r="A441" s="33">
        <v>2919</v>
      </c>
      <c r="B441" s="32" t="s">
        <v>558</v>
      </c>
      <c r="C441" s="113">
        <v>2663</v>
      </c>
      <c r="D441" s="32" t="s">
        <v>2981</v>
      </c>
    </row>
    <row r="442" spans="1:4" ht="15.75" thickBot="1">
      <c r="A442" s="33">
        <v>2920</v>
      </c>
      <c r="B442" s="32" t="s">
        <v>559</v>
      </c>
      <c r="C442" s="113">
        <v>2700</v>
      </c>
      <c r="D442" s="32" t="s">
        <v>1030</v>
      </c>
    </row>
    <row r="443" spans="1:4" ht="15.75" thickBot="1">
      <c r="A443" s="33">
        <v>2921</v>
      </c>
      <c r="B443" s="32" t="s">
        <v>560</v>
      </c>
      <c r="C443" s="113">
        <v>2701</v>
      </c>
      <c r="D443" s="32" t="s">
        <v>1031</v>
      </c>
    </row>
    <row r="444" spans="1:4" ht="15.75" thickBot="1">
      <c r="A444" s="33">
        <v>2922</v>
      </c>
      <c r="B444" s="32" t="s">
        <v>561</v>
      </c>
      <c r="C444" s="113">
        <v>2750</v>
      </c>
      <c r="D444" s="32" t="s">
        <v>1032</v>
      </c>
    </row>
    <row r="445" spans="1:4" ht="15.75" thickBot="1">
      <c r="A445" s="33">
        <v>2923</v>
      </c>
      <c r="B445" s="32" t="s">
        <v>562</v>
      </c>
      <c r="C445" s="113">
        <v>2751</v>
      </c>
      <c r="D445" s="32" t="s">
        <v>1283</v>
      </c>
    </row>
    <row r="446" spans="1:4" ht="15.75" thickBot="1">
      <c r="A446" s="33">
        <v>2924</v>
      </c>
      <c r="B446" s="32" t="s">
        <v>563</v>
      </c>
      <c r="C446" s="113">
        <v>2752</v>
      </c>
      <c r="D446" s="32" t="s">
        <v>1284</v>
      </c>
    </row>
    <row r="447" spans="1:4" ht="15.75" thickBot="1">
      <c r="A447" s="33">
        <v>2925</v>
      </c>
      <c r="B447" s="32" t="s">
        <v>564</v>
      </c>
      <c r="C447" s="113">
        <v>2753</v>
      </c>
      <c r="D447" s="32" t="s">
        <v>1278</v>
      </c>
    </row>
    <row r="448" spans="1:4" ht="15.75" thickBot="1">
      <c r="A448" s="33">
        <v>2927</v>
      </c>
      <c r="B448" s="32" t="s">
        <v>565</v>
      </c>
      <c r="C448" s="113">
        <v>2754</v>
      </c>
      <c r="D448" s="32" t="s">
        <v>1033</v>
      </c>
    </row>
    <row r="449" spans="1:4" ht="15.75" thickBot="1">
      <c r="A449" s="33">
        <v>2928</v>
      </c>
      <c r="B449" s="32" t="s">
        <v>566</v>
      </c>
      <c r="C449" s="113">
        <v>2755</v>
      </c>
      <c r="D449" s="32" t="s">
        <v>1285</v>
      </c>
    </row>
    <row r="450" spans="1:4" ht="15.75" thickBot="1">
      <c r="A450" s="33">
        <v>2929</v>
      </c>
      <c r="B450" s="32" t="s">
        <v>567</v>
      </c>
      <c r="C450" s="113">
        <v>2800</v>
      </c>
      <c r="D450" s="32" t="s">
        <v>1034</v>
      </c>
    </row>
    <row r="451" spans="1:4" ht="15.75" thickBot="1">
      <c r="A451" s="33">
        <v>2930</v>
      </c>
      <c r="B451" s="32" t="s">
        <v>568</v>
      </c>
      <c r="C451" s="113">
        <v>2801</v>
      </c>
      <c r="D451" s="32" t="s">
        <v>1286</v>
      </c>
    </row>
    <row r="452" spans="1:4" ht="15.75" thickBot="1">
      <c r="A452" s="33">
        <v>2931</v>
      </c>
      <c r="B452" s="32" t="s">
        <v>569</v>
      </c>
      <c r="C452" s="113">
        <v>2802</v>
      </c>
      <c r="D452" s="32" t="s">
        <v>1279</v>
      </c>
    </row>
    <row r="453" spans="1:4" ht="15.75" thickBot="1">
      <c r="A453" s="33">
        <v>2932</v>
      </c>
      <c r="B453" s="32" t="s">
        <v>570</v>
      </c>
      <c r="C453" s="113">
        <v>2803</v>
      </c>
      <c r="D453" s="32" t="s">
        <v>1280</v>
      </c>
    </row>
    <row r="454" spans="1:4" ht="15.75" thickBot="1">
      <c r="A454" s="33">
        <v>2933</v>
      </c>
      <c r="B454" s="32" t="s">
        <v>571</v>
      </c>
      <c r="C454" s="113">
        <v>2804</v>
      </c>
      <c r="D454" s="32" t="s">
        <v>1035</v>
      </c>
    </row>
    <row r="455" spans="1:4" ht="15.75" thickBot="1">
      <c r="A455" s="33">
        <v>2934</v>
      </c>
      <c r="B455" s="32" t="s">
        <v>572</v>
      </c>
      <c r="C455" s="113">
        <v>2805</v>
      </c>
      <c r="D455" s="32" t="s">
        <v>1036</v>
      </c>
    </row>
    <row r="456" spans="1:4" ht="15.75" thickBot="1">
      <c r="A456" s="33">
        <v>2935</v>
      </c>
      <c r="B456" s="32" t="s">
        <v>573</v>
      </c>
      <c r="C456" s="113">
        <v>2807</v>
      </c>
      <c r="D456" s="32" t="s">
        <v>1281</v>
      </c>
    </row>
    <row r="457" spans="1:4" ht="15.75" thickBot="1">
      <c r="A457" s="33">
        <v>2936</v>
      </c>
      <c r="B457" s="32" t="s">
        <v>574</v>
      </c>
      <c r="C457" s="113">
        <v>2808</v>
      </c>
      <c r="D457" s="32" t="s">
        <v>1282</v>
      </c>
    </row>
    <row r="458" spans="1:4" ht="15.75" thickBot="1">
      <c r="A458" s="33">
        <v>2937</v>
      </c>
      <c r="B458" s="32" t="s">
        <v>575</v>
      </c>
      <c r="C458" s="113">
        <v>2850</v>
      </c>
      <c r="D458" s="32" t="s">
        <v>1037</v>
      </c>
    </row>
    <row r="459" spans="1:4" ht="15.75" thickBot="1">
      <c r="A459" s="33">
        <v>2938</v>
      </c>
      <c r="B459" s="32" t="s">
        <v>576</v>
      </c>
      <c r="C459" s="113">
        <v>2851</v>
      </c>
      <c r="D459" s="32" t="s">
        <v>1291</v>
      </c>
    </row>
    <row r="460" spans="1:4" ht="15.75" thickBot="1">
      <c r="A460" s="33">
        <v>2939</v>
      </c>
      <c r="B460" s="32" t="s">
        <v>297</v>
      </c>
      <c r="C460" s="113">
        <v>2900</v>
      </c>
      <c r="D460" s="32" t="s">
        <v>1273</v>
      </c>
    </row>
    <row r="461" spans="1:4" ht="15.75" thickBot="1">
      <c r="A461" s="33">
        <v>2942</v>
      </c>
      <c r="B461" s="32" t="s">
        <v>366</v>
      </c>
      <c r="C461" s="113">
        <v>2901</v>
      </c>
      <c r="D461" s="32" t="s">
        <v>1288</v>
      </c>
    </row>
    <row r="462" spans="1:4" ht="15.75" thickBot="1">
      <c r="A462" s="33">
        <v>2943</v>
      </c>
      <c r="B462" s="32" t="s">
        <v>577</v>
      </c>
      <c r="C462" s="113">
        <v>2902</v>
      </c>
      <c r="D462" s="32" t="s">
        <v>1289</v>
      </c>
    </row>
    <row r="463" spans="1:4" ht="15.75" thickBot="1">
      <c r="A463" s="33">
        <v>2944</v>
      </c>
      <c r="B463" s="32" t="s">
        <v>578</v>
      </c>
      <c r="C463" s="113">
        <v>2903</v>
      </c>
      <c r="D463" s="32" t="s">
        <v>1274</v>
      </c>
    </row>
    <row r="464" spans="1:4" ht="15.75" thickBot="1">
      <c r="A464" s="33">
        <v>2945</v>
      </c>
      <c r="B464" s="32" t="s">
        <v>579</v>
      </c>
      <c r="C464" s="113">
        <v>2904</v>
      </c>
      <c r="D464" s="32" t="s">
        <v>1292</v>
      </c>
    </row>
    <row r="465" spans="1:4" ht="15.75" thickBot="1">
      <c r="A465" s="33">
        <v>2946</v>
      </c>
      <c r="B465" s="32" t="s">
        <v>580</v>
      </c>
      <c r="C465" s="113">
        <v>2905</v>
      </c>
      <c r="D465" s="32" t="s">
        <v>1287</v>
      </c>
    </row>
    <row r="466" spans="1:4" ht="15.75" thickBot="1">
      <c r="A466" s="33">
        <v>2948</v>
      </c>
      <c r="B466" s="32" t="s">
        <v>581</v>
      </c>
      <c r="C466" s="113">
        <v>2906</v>
      </c>
      <c r="D466" s="32" t="s">
        <v>1290</v>
      </c>
    </row>
    <row r="467" spans="1:4" ht="15.75" thickBot="1">
      <c r="A467" s="33">
        <v>2949</v>
      </c>
      <c r="B467" s="32" t="s">
        <v>582</v>
      </c>
      <c r="C467" s="113">
        <v>2907</v>
      </c>
      <c r="D467" s="32" t="s">
        <v>1275</v>
      </c>
    </row>
    <row r="468" spans="1:4" ht="15.75" thickBot="1">
      <c r="A468" s="33">
        <v>2950</v>
      </c>
      <c r="B468" s="32" t="s">
        <v>583</v>
      </c>
      <c r="C468" s="113">
        <v>2908</v>
      </c>
      <c r="D468" s="32" t="s">
        <v>1276</v>
      </c>
    </row>
    <row r="469" spans="1:4" ht="15.75" thickBot="1">
      <c r="A469" s="33">
        <v>2952</v>
      </c>
      <c r="B469" s="32" t="s">
        <v>584</v>
      </c>
      <c r="C469" s="113">
        <v>2909</v>
      </c>
      <c r="D469" s="32" t="s">
        <v>1277</v>
      </c>
    </row>
    <row r="470" spans="1:4" ht="15.75" thickBot="1">
      <c r="A470" s="33">
        <v>2953</v>
      </c>
      <c r="B470" s="32" t="s">
        <v>585</v>
      </c>
      <c r="C470" s="113">
        <v>2910</v>
      </c>
      <c r="D470" s="32" t="s">
        <v>3011</v>
      </c>
    </row>
    <row r="471" spans="1:4" ht="15.75" thickBot="1">
      <c r="A471" s="33">
        <v>2954</v>
      </c>
      <c r="B471" s="32" t="s">
        <v>586</v>
      </c>
      <c r="C471" s="113">
        <v>2950</v>
      </c>
      <c r="D471" s="32" t="s">
        <v>1293</v>
      </c>
    </row>
    <row r="472" spans="1:4" ht="15.75" thickBot="1">
      <c r="A472" s="33">
        <v>2955</v>
      </c>
      <c r="B472" s="32" t="s">
        <v>587</v>
      </c>
      <c r="C472" s="113">
        <v>2951</v>
      </c>
      <c r="D472" s="32" t="s">
        <v>1294</v>
      </c>
    </row>
    <row r="473" spans="1:4" ht="15.75" thickBot="1">
      <c r="A473" s="33">
        <v>2956</v>
      </c>
      <c r="B473" s="32" t="s">
        <v>588</v>
      </c>
      <c r="C473" s="113">
        <v>2952</v>
      </c>
      <c r="D473" s="32" t="s">
        <v>1295</v>
      </c>
    </row>
    <row r="474" spans="1:4" ht="15.75" thickBot="1">
      <c r="A474" s="33">
        <v>2957</v>
      </c>
      <c r="B474" s="32" t="s">
        <v>589</v>
      </c>
      <c r="C474" s="113">
        <v>2953</v>
      </c>
      <c r="D474" s="32" t="s">
        <v>1296</v>
      </c>
    </row>
    <row r="475" spans="1:4" ht="15.75" thickBot="1">
      <c r="A475" s="33">
        <v>2958</v>
      </c>
      <c r="B475" s="32" t="s">
        <v>590</v>
      </c>
      <c r="C475" s="113">
        <v>2954</v>
      </c>
      <c r="D475" s="32" t="s">
        <v>1334</v>
      </c>
    </row>
    <row r="476" spans="1:4" ht="15.75" thickBot="1">
      <c r="A476" s="33">
        <v>2959</v>
      </c>
      <c r="B476" s="32" t="s">
        <v>591</v>
      </c>
      <c r="C476" s="113">
        <v>2955</v>
      </c>
      <c r="D476" s="32" t="s">
        <v>1297</v>
      </c>
    </row>
    <row r="477" spans="1:4" ht="15.75" thickBot="1">
      <c r="A477" s="33">
        <v>2960</v>
      </c>
      <c r="B477" s="32" t="s">
        <v>592</v>
      </c>
      <c r="C477" s="113">
        <v>2957</v>
      </c>
      <c r="D477" s="32" t="s">
        <v>1299</v>
      </c>
    </row>
    <row r="478" spans="1:4" ht="15.75" thickBot="1">
      <c r="A478" s="33">
        <v>2961</v>
      </c>
      <c r="B478" s="32" t="s">
        <v>593</v>
      </c>
      <c r="C478" s="113">
        <v>2961</v>
      </c>
      <c r="D478" s="32" t="s">
        <v>1300</v>
      </c>
    </row>
    <row r="479" spans="1:4" ht="15.75" thickBot="1">
      <c r="A479" s="33">
        <v>2963</v>
      </c>
      <c r="B479" s="32" t="s">
        <v>594</v>
      </c>
      <c r="C479" s="113">
        <v>2962</v>
      </c>
      <c r="D479" s="32" t="s">
        <v>148</v>
      </c>
    </row>
    <row r="480" spans="1:4" ht="15.75" thickBot="1">
      <c r="A480" s="33">
        <v>2964</v>
      </c>
      <c r="B480" s="32" t="s">
        <v>595</v>
      </c>
      <c r="C480" s="113">
        <v>2963</v>
      </c>
      <c r="D480" s="32" t="s">
        <v>1301</v>
      </c>
    </row>
    <row r="481" spans="1:4" ht="15.75" thickBot="1">
      <c r="A481" s="33">
        <v>2965</v>
      </c>
      <c r="B481" s="32" t="s">
        <v>596</v>
      </c>
      <c r="C481" s="113">
        <v>3000</v>
      </c>
      <c r="D481" s="32" t="s">
        <v>1306</v>
      </c>
    </row>
    <row r="482" spans="1:4" ht="15.75" thickBot="1">
      <c r="A482" s="33">
        <v>2966</v>
      </c>
      <c r="B482" s="32" t="s">
        <v>597</v>
      </c>
      <c r="C482" s="113">
        <v>3050</v>
      </c>
      <c r="D482" s="32" t="s">
        <v>1307</v>
      </c>
    </row>
    <row r="483" spans="1:4" ht="15.75" thickBot="1">
      <c r="A483" s="33">
        <v>2967</v>
      </c>
      <c r="B483" s="32" t="s">
        <v>598</v>
      </c>
      <c r="C483" s="113">
        <v>3100</v>
      </c>
      <c r="D483" s="32" t="s">
        <v>1308</v>
      </c>
    </row>
    <row r="484" spans="1:4" ht="15.75" thickBot="1">
      <c r="A484" s="33">
        <v>2968</v>
      </c>
      <c r="B484" s="32" t="s">
        <v>599</v>
      </c>
      <c r="C484" s="113">
        <v>3102</v>
      </c>
      <c r="D484" s="32" t="s">
        <v>1309</v>
      </c>
    </row>
    <row r="485" spans="1:4" ht="15.75" thickBot="1">
      <c r="A485" s="33">
        <v>2969</v>
      </c>
      <c r="B485" s="32" t="s">
        <v>600</v>
      </c>
      <c r="C485" s="113">
        <v>3103</v>
      </c>
      <c r="D485" s="32" t="s">
        <v>1310</v>
      </c>
    </row>
    <row r="486" spans="1:4" ht="15.75" thickBot="1">
      <c r="A486" s="33">
        <v>2970</v>
      </c>
      <c r="B486" s="32" t="s">
        <v>601</v>
      </c>
      <c r="C486" s="113">
        <v>3150</v>
      </c>
      <c r="D486" s="32" t="s">
        <v>1311</v>
      </c>
    </row>
    <row r="487" spans="1:4" ht="15.75" thickBot="1">
      <c r="A487" s="33">
        <v>2971</v>
      </c>
      <c r="B487" s="32" t="s">
        <v>602</v>
      </c>
      <c r="C487" s="113">
        <v>3151</v>
      </c>
      <c r="D487" s="32" t="s">
        <v>1312</v>
      </c>
    </row>
    <row r="488" spans="1:4" ht="15.75" thickBot="1">
      <c r="A488" s="33">
        <v>2972</v>
      </c>
      <c r="B488" s="32" t="s">
        <v>603</v>
      </c>
      <c r="C488" s="113">
        <v>3152</v>
      </c>
      <c r="D488" s="32" t="s">
        <v>1313</v>
      </c>
    </row>
    <row r="489" spans="1:4" ht="15.75" thickBot="1">
      <c r="A489" s="33">
        <v>2973</v>
      </c>
      <c r="B489" s="32" t="s">
        <v>604</v>
      </c>
      <c r="C489" s="113">
        <v>3200</v>
      </c>
      <c r="D489" s="32" t="s">
        <v>1314</v>
      </c>
    </row>
    <row r="490" spans="1:4" ht="15.75" thickBot="1">
      <c r="A490" s="33">
        <v>2974</v>
      </c>
      <c r="B490" s="32" t="s">
        <v>563</v>
      </c>
      <c r="C490" s="113">
        <v>3201</v>
      </c>
      <c r="D490" s="32" t="s">
        <v>1315</v>
      </c>
    </row>
    <row r="491" spans="1:4" ht="15.75" thickBot="1">
      <c r="A491" s="33">
        <v>2975</v>
      </c>
      <c r="B491" s="32" t="s">
        <v>605</v>
      </c>
      <c r="C491" s="113">
        <v>3202</v>
      </c>
      <c r="D491" s="32" t="s">
        <v>1335</v>
      </c>
    </row>
    <row r="492" spans="1:4" ht="15.75" thickBot="1">
      <c r="A492" s="33">
        <v>2976</v>
      </c>
      <c r="B492" s="32" t="s">
        <v>606</v>
      </c>
      <c r="C492" s="113">
        <v>3203</v>
      </c>
      <c r="D492" s="32" t="s">
        <v>1336</v>
      </c>
    </row>
    <row r="493" spans="1:4" ht="15.75" thickBot="1">
      <c r="A493" s="33">
        <v>2977</v>
      </c>
      <c r="B493" s="32" t="s">
        <v>607</v>
      </c>
      <c r="C493" s="113">
        <v>3204</v>
      </c>
      <c r="D493" s="32" t="s">
        <v>1303</v>
      </c>
    </row>
    <row r="494" spans="1:4" ht="15.75" thickBot="1">
      <c r="A494" s="33">
        <v>2978</v>
      </c>
      <c r="B494" s="32" t="s">
        <v>608</v>
      </c>
      <c r="C494" s="113">
        <v>3205</v>
      </c>
      <c r="D494" s="32" t="s">
        <v>1316</v>
      </c>
    </row>
    <row r="495" spans="1:4" ht="15.75" thickBot="1">
      <c r="A495" s="33">
        <v>2979</v>
      </c>
      <c r="B495" s="32" t="s">
        <v>609</v>
      </c>
      <c r="C495" s="113">
        <v>3206</v>
      </c>
      <c r="D495" s="32" t="s">
        <v>1317</v>
      </c>
    </row>
    <row r="496" spans="1:4" ht="15.75" thickBot="1">
      <c r="A496" s="33">
        <v>2980</v>
      </c>
      <c r="B496" s="32" t="s">
        <v>610</v>
      </c>
      <c r="C496" s="113">
        <v>3207</v>
      </c>
      <c r="D496" s="32" t="s">
        <v>1337</v>
      </c>
    </row>
    <row r="497" spans="1:4" ht="15.75" thickBot="1">
      <c r="A497" s="33">
        <v>2981</v>
      </c>
      <c r="B497" s="32" t="s">
        <v>611</v>
      </c>
      <c r="C497" s="113">
        <v>3208</v>
      </c>
      <c r="D497" s="32" t="s">
        <v>3012</v>
      </c>
    </row>
    <row r="498" spans="1:4" ht="15.75" thickBot="1">
      <c r="A498" s="33">
        <v>2982</v>
      </c>
      <c r="B498" s="32" t="s">
        <v>612</v>
      </c>
      <c r="C498" s="113">
        <v>3250</v>
      </c>
      <c r="D498" s="32" t="s">
        <v>1318</v>
      </c>
    </row>
    <row r="499" spans="1:4" ht="15.75" thickBot="1">
      <c r="A499" s="33">
        <v>2984</v>
      </c>
      <c r="B499" s="32" t="s">
        <v>613</v>
      </c>
      <c r="C499" s="113">
        <v>3251</v>
      </c>
      <c r="D499" s="32" t="s">
        <v>1319</v>
      </c>
    </row>
    <row r="500" spans="1:4" ht="15.75" thickBot="1">
      <c r="A500" s="33">
        <v>2985</v>
      </c>
      <c r="B500" s="32" t="s">
        <v>614</v>
      </c>
      <c r="C500" s="113">
        <v>3300</v>
      </c>
      <c r="D500" s="32" t="s">
        <v>1320</v>
      </c>
    </row>
    <row r="501" spans="1:4" ht="15.75" thickBot="1">
      <c r="A501" s="33">
        <v>2986</v>
      </c>
      <c r="B501" s="32" t="s">
        <v>615</v>
      </c>
      <c r="C501" s="113">
        <v>3301</v>
      </c>
      <c r="D501" s="32" t="s">
        <v>1321</v>
      </c>
    </row>
    <row r="502" spans="1:4" ht="15.75" thickBot="1">
      <c r="A502" s="33">
        <v>2987</v>
      </c>
      <c r="B502" s="32" t="s">
        <v>616</v>
      </c>
      <c r="C502" s="113">
        <v>3302</v>
      </c>
      <c r="D502" s="32" t="s">
        <v>1322</v>
      </c>
    </row>
    <row r="503" spans="1:4" ht="15.75" thickBot="1">
      <c r="A503" s="33">
        <v>2988</v>
      </c>
      <c r="B503" s="32" t="s">
        <v>617</v>
      </c>
      <c r="C503" s="113">
        <v>3303</v>
      </c>
      <c r="D503" s="32" t="s">
        <v>1323</v>
      </c>
    </row>
    <row r="504" spans="1:4" ht="15.75" thickBot="1">
      <c r="A504" s="33">
        <v>2989</v>
      </c>
      <c r="B504" s="32" t="s">
        <v>618</v>
      </c>
      <c r="C504" s="113">
        <v>3304</v>
      </c>
      <c r="D504" s="32" t="s">
        <v>1324</v>
      </c>
    </row>
    <row r="505" spans="1:4" ht="15.75" thickBot="1">
      <c r="A505" s="33">
        <v>2990</v>
      </c>
      <c r="B505" s="32" t="s">
        <v>619</v>
      </c>
      <c r="C505" s="113">
        <v>3350</v>
      </c>
      <c r="D505" s="32" t="s">
        <v>1325</v>
      </c>
    </row>
    <row r="506" spans="1:4" ht="15.75" thickBot="1">
      <c r="A506" s="33">
        <v>2991</v>
      </c>
      <c r="B506" s="32" t="s">
        <v>620</v>
      </c>
      <c r="C506" s="113">
        <v>3351</v>
      </c>
      <c r="D506" s="32" t="s">
        <v>1326</v>
      </c>
    </row>
    <row r="507" spans="1:4" ht="15.75" thickBot="1">
      <c r="A507" s="33">
        <v>2992</v>
      </c>
      <c r="B507" s="32" t="s">
        <v>621</v>
      </c>
      <c r="C507" s="113">
        <v>3352</v>
      </c>
      <c r="D507" s="32" t="s">
        <v>1327</v>
      </c>
    </row>
    <row r="508" spans="1:4" ht="15.75" thickBot="1">
      <c r="A508" s="33">
        <v>2993</v>
      </c>
      <c r="B508" s="32" t="s">
        <v>622</v>
      </c>
      <c r="C508" s="113">
        <v>3353</v>
      </c>
      <c r="D508" s="32" t="s">
        <v>1304</v>
      </c>
    </row>
    <row r="509" spans="1:4" ht="15.75" thickBot="1">
      <c r="A509" s="33">
        <v>2994</v>
      </c>
      <c r="B509" s="32" t="s">
        <v>623</v>
      </c>
      <c r="C509" s="113">
        <v>3354</v>
      </c>
      <c r="D509" s="32" t="s">
        <v>1305</v>
      </c>
    </row>
    <row r="510" spans="1:4" ht="15.75" thickBot="1">
      <c r="A510" s="33">
        <v>2995</v>
      </c>
      <c r="B510" s="32" t="s">
        <v>624</v>
      </c>
      <c r="C510" s="113">
        <v>3356</v>
      </c>
      <c r="D510" s="32" t="s">
        <v>1328</v>
      </c>
    </row>
    <row r="511" spans="1:4" ht="15.75" thickBot="1">
      <c r="A511" s="33">
        <v>2996</v>
      </c>
      <c r="B511" s="32" t="s">
        <v>625</v>
      </c>
      <c r="C511" s="113">
        <v>3400</v>
      </c>
      <c r="D511" s="32" t="s">
        <v>1329</v>
      </c>
    </row>
    <row r="512" spans="1:4" ht="15.75" thickBot="1">
      <c r="A512" s="33">
        <v>2997</v>
      </c>
      <c r="B512" s="32" t="s">
        <v>626</v>
      </c>
      <c r="C512" s="113">
        <v>3401</v>
      </c>
      <c r="D512" s="32" t="s">
        <v>1330</v>
      </c>
    </row>
    <row r="513" spans="1:4" ht="15.75" thickBot="1">
      <c r="A513" s="33">
        <v>3001</v>
      </c>
      <c r="B513" s="32" t="s">
        <v>541</v>
      </c>
      <c r="C513" s="113">
        <v>3403</v>
      </c>
      <c r="D513" s="32" t="s">
        <v>1331</v>
      </c>
    </row>
    <row r="514" spans="1:4" ht="15.75" thickBot="1">
      <c r="A514" s="33">
        <v>2750</v>
      </c>
      <c r="B514" s="32" t="s">
        <v>627</v>
      </c>
      <c r="C514" s="113">
        <v>3404</v>
      </c>
      <c r="D514" s="32" t="s">
        <v>1332</v>
      </c>
    </row>
    <row r="515" spans="1:4" ht="15.75" thickBot="1">
      <c r="A515" s="33">
        <v>2751</v>
      </c>
      <c r="B515" s="32" t="s">
        <v>628</v>
      </c>
      <c r="C515" s="113">
        <v>3450</v>
      </c>
      <c r="D515" s="32" t="s">
        <v>1333</v>
      </c>
    </row>
    <row r="516" spans="1:4" ht="15.75" thickBot="1">
      <c r="A516" s="33">
        <v>2752</v>
      </c>
      <c r="B516" s="32" t="s">
        <v>629</v>
      </c>
      <c r="C516" s="113">
        <v>3500</v>
      </c>
      <c r="D516" s="32" t="s">
        <v>1338</v>
      </c>
    </row>
    <row r="517" spans="1:4" ht="15.75" thickBot="1">
      <c r="A517" s="33">
        <v>2753</v>
      </c>
      <c r="B517" s="32" t="s">
        <v>2301</v>
      </c>
      <c r="C517" s="113">
        <v>3501</v>
      </c>
      <c r="D517" s="32" t="s">
        <v>986</v>
      </c>
    </row>
    <row r="518" spans="1:4" ht="15.75" thickBot="1">
      <c r="A518" s="33">
        <v>2754</v>
      </c>
      <c r="B518" s="32" t="s">
        <v>630</v>
      </c>
      <c r="C518" s="113">
        <v>3504</v>
      </c>
      <c r="D518" s="32" t="s">
        <v>1379</v>
      </c>
    </row>
    <row r="519" spans="1:4" ht="15.75" thickBot="1">
      <c r="A519" s="33">
        <v>2755</v>
      </c>
      <c r="B519" s="32" t="s">
        <v>2302</v>
      </c>
      <c r="C519" s="113">
        <v>3505</v>
      </c>
      <c r="D519" s="32" t="s">
        <v>1380</v>
      </c>
    </row>
    <row r="520" spans="1:4" ht="15.75" thickBot="1">
      <c r="A520" s="33">
        <v>2781</v>
      </c>
      <c r="B520" s="32" t="s">
        <v>2303</v>
      </c>
      <c r="C520" s="113">
        <v>3508</v>
      </c>
      <c r="D520" s="32" t="s">
        <v>368</v>
      </c>
    </row>
    <row r="521" spans="1:4" ht="15.75" thickBot="1">
      <c r="A521" s="33">
        <v>2762</v>
      </c>
      <c r="B521" s="32" t="s">
        <v>631</v>
      </c>
      <c r="C521" s="113">
        <v>3509</v>
      </c>
      <c r="D521" s="32" t="s">
        <v>1383</v>
      </c>
    </row>
    <row r="522" spans="1:4" ht="15.75" thickBot="1">
      <c r="A522" s="33">
        <v>2763</v>
      </c>
      <c r="B522" s="32" t="s">
        <v>632</v>
      </c>
      <c r="C522" s="113">
        <v>3511</v>
      </c>
      <c r="D522" s="32" t="s">
        <v>1385</v>
      </c>
    </row>
    <row r="523" spans="1:4" ht="15.75" thickBot="1">
      <c r="A523" s="33">
        <v>2764</v>
      </c>
      <c r="B523" s="32" t="s">
        <v>633</v>
      </c>
      <c r="C523" s="113">
        <v>3512</v>
      </c>
      <c r="D523" s="32" t="s">
        <v>1386</v>
      </c>
    </row>
    <row r="524" spans="1:4" ht="15.75" thickBot="1">
      <c r="A524" s="33">
        <v>2765</v>
      </c>
      <c r="B524" s="32" t="s">
        <v>634</v>
      </c>
      <c r="C524" s="113">
        <v>3514</v>
      </c>
      <c r="D524" s="32" t="s">
        <v>1745</v>
      </c>
    </row>
    <row r="525" spans="1:4" ht="15.75" thickBot="1">
      <c r="A525" s="33">
        <v>2766</v>
      </c>
      <c r="B525" s="32" t="s">
        <v>635</v>
      </c>
      <c r="C525" s="113">
        <v>3515</v>
      </c>
      <c r="D525" s="32" t="s">
        <v>1746</v>
      </c>
    </row>
    <row r="526" spans="1:4" ht="15.75" thickBot="1">
      <c r="A526" s="33">
        <v>2767</v>
      </c>
      <c r="B526" s="32" t="s">
        <v>636</v>
      </c>
      <c r="C526" s="113">
        <v>3516</v>
      </c>
      <c r="D526" s="32" t="s">
        <v>1747</v>
      </c>
    </row>
    <row r="527" spans="1:4" ht="15.75" thickBot="1">
      <c r="A527" s="33">
        <v>2768</v>
      </c>
      <c r="B527" s="32" t="s">
        <v>637</v>
      </c>
      <c r="C527" s="113">
        <v>3517</v>
      </c>
      <c r="D527" s="32" t="s">
        <v>1748</v>
      </c>
    </row>
    <row r="528" spans="1:4" ht="15.75" thickBot="1">
      <c r="A528" s="33">
        <v>2769</v>
      </c>
      <c r="B528" s="32" t="s">
        <v>638</v>
      </c>
      <c r="C528" s="113">
        <v>3550</v>
      </c>
      <c r="D528" s="32" t="s">
        <v>1340</v>
      </c>
    </row>
    <row r="529" spans="1:4" ht="15.75" thickBot="1">
      <c r="A529" s="33">
        <v>2770</v>
      </c>
      <c r="B529" s="32" t="s">
        <v>639</v>
      </c>
      <c r="C529" s="113">
        <v>3551</v>
      </c>
      <c r="D529" s="32" t="s">
        <v>1341</v>
      </c>
    </row>
    <row r="530" spans="1:4" ht="15.75" thickBot="1">
      <c r="A530" s="33">
        <v>2771</v>
      </c>
      <c r="B530" s="32" t="s">
        <v>640</v>
      </c>
      <c r="C530" s="113">
        <v>3552</v>
      </c>
      <c r="D530" s="32" t="s">
        <v>1342</v>
      </c>
    </row>
    <row r="531" spans="1:4" ht="15.75" thickBot="1">
      <c r="A531" s="33">
        <v>2772</v>
      </c>
      <c r="B531" s="32" t="s">
        <v>641</v>
      </c>
      <c r="C531" s="113">
        <v>3553</v>
      </c>
      <c r="D531" s="32" t="s">
        <v>1343</v>
      </c>
    </row>
    <row r="532" spans="1:4" ht="15.75" thickBot="1">
      <c r="A532" s="33">
        <v>2773</v>
      </c>
      <c r="B532" s="32" t="s">
        <v>642</v>
      </c>
      <c r="C532" s="113">
        <v>3554</v>
      </c>
      <c r="D532" s="32" t="s">
        <v>1382</v>
      </c>
    </row>
    <row r="533" spans="1:4" ht="15.75" thickBot="1">
      <c r="A533" s="33">
        <v>2776</v>
      </c>
      <c r="B533" s="32" t="s">
        <v>643</v>
      </c>
      <c r="C533" s="113">
        <v>3555</v>
      </c>
      <c r="D533" s="32" t="s">
        <v>1344</v>
      </c>
    </row>
    <row r="534" spans="1:4" ht="15.75" thickBot="1">
      <c r="A534" s="33">
        <v>2777</v>
      </c>
      <c r="B534" s="32" t="s">
        <v>644</v>
      </c>
      <c r="C534" s="113">
        <v>3556</v>
      </c>
      <c r="D534" s="32" t="s">
        <v>3013</v>
      </c>
    </row>
    <row r="535" spans="1:4" ht="15.75" thickBot="1">
      <c r="A535" s="33">
        <v>2778</v>
      </c>
      <c r="B535" s="32" t="s">
        <v>645</v>
      </c>
      <c r="C535" s="113">
        <v>3600</v>
      </c>
      <c r="D535" s="32" t="s">
        <v>1345</v>
      </c>
    </row>
    <row r="536" spans="1:4" ht="15.75" thickBot="1">
      <c r="A536" s="33">
        <v>2779</v>
      </c>
      <c r="B536" s="32" t="s">
        <v>646</v>
      </c>
      <c r="C536" s="113">
        <v>3601</v>
      </c>
      <c r="D536" s="32" t="s">
        <v>1388</v>
      </c>
    </row>
    <row r="537" spans="1:4" ht="15.75" thickBot="1">
      <c r="A537" s="33">
        <v>2780</v>
      </c>
      <c r="B537" s="32" t="s">
        <v>2304</v>
      </c>
      <c r="C537" s="113">
        <v>3602</v>
      </c>
      <c r="D537" s="32" t="s">
        <v>1354</v>
      </c>
    </row>
    <row r="538" spans="1:4" ht="15.75" thickBot="1">
      <c r="A538" s="33">
        <v>3000</v>
      </c>
      <c r="B538" s="32" t="s">
        <v>647</v>
      </c>
      <c r="C538" s="113">
        <v>3603</v>
      </c>
      <c r="D538" s="32" t="s">
        <v>1346</v>
      </c>
    </row>
    <row r="539" spans="1:4" ht="15.75" thickBot="1">
      <c r="A539" s="33">
        <v>3100</v>
      </c>
      <c r="B539" s="32" t="s">
        <v>648</v>
      </c>
      <c r="C539" s="113">
        <v>3604</v>
      </c>
      <c r="D539" s="32" t="s">
        <v>1347</v>
      </c>
    </row>
    <row r="540" spans="1:4" ht="15.75" thickBot="1">
      <c r="A540" s="33">
        <v>3200</v>
      </c>
      <c r="B540" s="32" t="s">
        <v>649</v>
      </c>
      <c r="C540" s="113">
        <v>3605</v>
      </c>
      <c r="D540" s="32" t="s">
        <v>1348</v>
      </c>
    </row>
    <row r="541" spans="1:4" ht="15.75" thickBot="1">
      <c r="A541" s="33">
        <v>3300</v>
      </c>
      <c r="B541" s="32" t="s">
        <v>650</v>
      </c>
      <c r="C541" s="113">
        <v>3606</v>
      </c>
      <c r="D541" s="32" t="s">
        <v>1349</v>
      </c>
    </row>
    <row r="542" spans="1:4" ht="15.75" thickBot="1">
      <c r="A542" s="33">
        <v>3400</v>
      </c>
      <c r="B542" s="32" t="s">
        <v>651</v>
      </c>
      <c r="C542" s="113">
        <v>3650</v>
      </c>
      <c r="D542" s="32" t="s">
        <v>1350</v>
      </c>
    </row>
    <row r="543" spans="1:4" ht="15.75" thickBot="1">
      <c r="A543" s="33">
        <v>3700</v>
      </c>
      <c r="B543" s="32" t="s">
        <v>652</v>
      </c>
      <c r="C543" s="113">
        <v>3651</v>
      </c>
      <c r="D543" s="32" t="s">
        <v>1351</v>
      </c>
    </row>
    <row r="544" spans="1:4" ht="15.75" thickBot="1">
      <c r="A544" s="33">
        <v>3999</v>
      </c>
      <c r="B544" s="32" t="s">
        <v>653</v>
      </c>
      <c r="C544" s="113">
        <v>3653</v>
      </c>
      <c r="D544" s="32" t="s">
        <v>1352</v>
      </c>
    </row>
    <row r="545" spans="1:4" ht="15.75" thickBot="1">
      <c r="A545" s="33">
        <v>6000</v>
      </c>
      <c r="B545" s="32" t="s">
        <v>654</v>
      </c>
      <c r="C545" s="113">
        <v>3654</v>
      </c>
      <c r="D545" s="32" t="s">
        <v>1353</v>
      </c>
    </row>
    <row r="546" spans="1:4" ht="15.75" thickBot="1">
      <c r="A546" s="33">
        <v>6001</v>
      </c>
      <c r="B546" s="32" t="s">
        <v>655</v>
      </c>
      <c r="C546" s="113">
        <v>3656</v>
      </c>
      <c r="D546" s="32" t="s">
        <v>1355</v>
      </c>
    </row>
    <row r="547" spans="1:4" ht="15.75" thickBot="1">
      <c r="A547" s="33">
        <v>6002</v>
      </c>
      <c r="B547" s="32" t="s">
        <v>656</v>
      </c>
      <c r="C547" s="113">
        <v>3700</v>
      </c>
      <c r="D547" s="32" t="s">
        <v>1356</v>
      </c>
    </row>
    <row r="548" spans="1:4" ht="15.75" thickBot="1">
      <c r="A548" s="33">
        <v>6003</v>
      </c>
      <c r="B548" s="32" t="s">
        <v>657</v>
      </c>
      <c r="C548" s="113">
        <v>3701</v>
      </c>
      <c r="D548" s="32" t="s">
        <v>1357</v>
      </c>
    </row>
    <row r="549" spans="1:4" ht="15.75" thickBot="1">
      <c r="A549" s="33">
        <v>6004</v>
      </c>
      <c r="B549" s="32" t="s">
        <v>658</v>
      </c>
      <c r="C549" s="113">
        <v>3702</v>
      </c>
      <c r="D549" s="32" t="s">
        <v>1358</v>
      </c>
    </row>
    <row r="550" spans="1:4" ht="15.75" thickBot="1">
      <c r="A550" s="33">
        <v>6005</v>
      </c>
      <c r="B550" s="32" t="s">
        <v>659</v>
      </c>
      <c r="C550" s="113">
        <v>3703</v>
      </c>
      <c r="D550" s="32" t="s">
        <v>1359</v>
      </c>
    </row>
    <row r="551" spans="1:4" ht="15.75" thickBot="1">
      <c r="A551" s="33">
        <v>6006</v>
      </c>
      <c r="B551" s="32" t="s">
        <v>660</v>
      </c>
      <c r="C551" s="113">
        <v>3704</v>
      </c>
      <c r="D551" s="32" t="s">
        <v>1389</v>
      </c>
    </row>
    <row r="552" spans="1:4" ht="15.75" thickBot="1">
      <c r="A552" s="33">
        <v>6007</v>
      </c>
      <c r="B552" s="32" t="s">
        <v>661</v>
      </c>
      <c r="C552" s="113">
        <v>3706</v>
      </c>
      <c r="D552" s="32" t="s">
        <v>1361</v>
      </c>
    </row>
    <row r="553" spans="1:4" ht="15.75" thickBot="1">
      <c r="A553" s="33">
        <v>6008</v>
      </c>
      <c r="B553" s="32" t="s">
        <v>662</v>
      </c>
      <c r="C553" s="113">
        <v>3708</v>
      </c>
      <c r="D553" s="32" t="s">
        <v>1362</v>
      </c>
    </row>
    <row r="554" spans="1:4" ht="15.75" thickBot="1">
      <c r="A554" s="33">
        <v>6010</v>
      </c>
      <c r="B554" s="32" t="s">
        <v>663</v>
      </c>
      <c r="C554" s="113">
        <v>3709</v>
      </c>
      <c r="D554" s="32" t="s">
        <v>1363</v>
      </c>
    </row>
    <row r="555" spans="1:4" ht="15.75" thickBot="1">
      <c r="A555" s="33">
        <v>6011</v>
      </c>
      <c r="B555" s="32" t="s">
        <v>664</v>
      </c>
      <c r="C555" s="113">
        <v>3710</v>
      </c>
      <c r="D555" s="32" t="s">
        <v>1364</v>
      </c>
    </row>
    <row r="556" spans="1:4" ht="15.75" thickBot="1">
      <c r="A556" s="33">
        <v>6012</v>
      </c>
      <c r="B556" s="32" t="s">
        <v>665</v>
      </c>
      <c r="C556" s="113">
        <v>3711</v>
      </c>
      <c r="D556" s="32" t="s">
        <v>1365</v>
      </c>
    </row>
    <row r="557" spans="1:4" ht="15.75" thickBot="1">
      <c r="A557" s="33">
        <v>6013</v>
      </c>
      <c r="B557" s="32" t="s">
        <v>666</v>
      </c>
      <c r="C557" s="113">
        <v>3712</v>
      </c>
      <c r="D557" s="32" t="s">
        <v>1366</v>
      </c>
    </row>
    <row r="558" spans="1:4" ht="15.75" thickBot="1">
      <c r="A558" s="33">
        <v>6014</v>
      </c>
      <c r="B558" s="32" t="s">
        <v>667</v>
      </c>
      <c r="C558" s="113">
        <v>3713</v>
      </c>
      <c r="D558" s="32" t="s">
        <v>3014</v>
      </c>
    </row>
    <row r="559" spans="1:4" ht="15.75" thickBot="1">
      <c r="A559" s="33">
        <v>6015</v>
      </c>
      <c r="B559" s="32" t="s">
        <v>668</v>
      </c>
      <c r="C559" s="113">
        <v>3750</v>
      </c>
      <c r="D559" s="32" t="s">
        <v>1391</v>
      </c>
    </row>
    <row r="560" spans="1:4" ht="15.75" thickBot="1">
      <c r="A560" s="33">
        <v>6016</v>
      </c>
      <c r="B560" s="32" t="s">
        <v>669</v>
      </c>
      <c r="C560" s="113">
        <v>3751</v>
      </c>
      <c r="D560" s="32" t="s">
        <v>1367</v>
      </c>
    </row>
    <row r="561" spans="1:4" ht="15.75" thickBot="1">
      <c r="A561" s="33">
        <v>6017</v>
      </c>
      <c r="B561" s="32" t="s">
        <v>670</v>
      </c>
      <c r="C561" s="113">
        <v>3752</v>
      </c>
      <c r="D561" s="32" t="s">
        <v>1368</v>
      </c>
    </row>
    <row r="562" spans="1:4" ht="15.75" thickBot="1">
      <c r="A562" s="33">
        <v>6018</v>
      </c>
      <c r="B562" s="32" t="s">
        <v>671</v>
      </c>
      <c r="C562" s="113">
        <v>3753</v>
      </c>
      <c r="D562" s="32" t="s">
        <v>1369</v>
      </c>
    </row>
    <row r="563" spans="1:4" ht="15.75" thickBot="1">
      <c r="A563" s="33">
        <v>6019</v>
      </c>
      <c r="B563" s="32" t="s">
        <v>672</v>
      </c>
      <c r="C563" s="113">
        <v>3754</v>
      </c>
      <c r="D563" s="32" t="s">
        <v>1370</v>
      </c>
    </row>
    <row r="564" spans="1:4" ht="15.75" thickBot="1">
      <c r="A564" s="33">
        <v>6020</v>
      </c>
      <c r="B564" s="32" t="s">
        <v>2306</v>
      </c>
      <c r="C564" s="113">
        <v>3755</v>
      </c>
      <c r="D564" s="32" t="s">
        <v>1371</v>
      </c>
    </row>
    <row r="565" spans="1:4" ht="15.75" thickBot="1">
      <c r="A565" s="33">
        <v>6100</v>
      </c>
      <c r="B565" s="32" t="s">
        <v>673</v>
      </c>
      <c r="C565" s="113">
        <v>3756</v>
      </c>
      <c r="D565" s="32" t="s">
        <v>1372</v>
      </c>
    </row>
    <row r="566" spans="1:4" ht="15.75" thickBot="1">
      <c r="A566" s="33">
        <v>6101</v>
      </c>
      <c r="B566" s="32" t="s">
        <v>674</v>
      </c>
      <c r="C566" s="113">
        <v>3757</v>
      </c>
      <c r="D566" s="32" t="s">
        <v>1373</v>
      </c>
    </row>
    <row r="567" spans="1:4" ht="15.75" thickBot="1">
      <c r="A567" s="33">
        <v>6102</v>
      </c>
      <c r="B567" s="32" t="s">
        <v>675</v>
      </c>
      <c r="C567" s="113">
        <v>3758</v>
      </c>
      <c r="D567" s="32" t="s">
        <v>1374</v>
      </c>
    </row>
    <row r="568" spans="1:4" ht="15.75" thickBot="1">
      <c r="A568" s="33">
        <v>6103</v>
      </c>
      <c r="B568" s="32" t="s">
        <v>676</v>
      </c>
      <c r="C568" s="113">
        <v>3759</v>
      </c>
      <c r="D568" s="32" t="s">
        <v>1375</v>
      </c>
    </row>
    <row r="569" spans="1:4" ht="15.75" thickBot="1">
      <c r="A569" s="33">
        <v>6104</v>
      </c>
      <c r="B569" s="32" t="s">
        <v>677</v>
      </c>
      <c r="C569" s="113">
        <v>3760</v>
      </c>
      <c r="D569" s="32" t="s">
        <v>1376</v>
      </c>
    </row>
    <row r="570" spans="1:4" ht="15.75" thickBot="1">
      <c r="A570" s="33">
        <v>6105</v>
      </c>
      <c r="B570" s="32" t="s">
        <v>678</v>
      </c>
      <c r="C570" s="113">
        <v>3761</v>
      </c>
      <c r="D570" s="32" t="s">
        <v>1377</v>
      </c>
    </row>
    <row r="571" spans="1:4" ht="15.75" thickBot="1">
      <c r="A571" s="33">
        <v>6106</v>
      </c>
      <c r="B571" s="32" t="s">
        <v>679</v>
      </c>
      <c r="C571" s="113">
        <v>3800</v>
      </c>
      <c r="D571" s="32" t="s">
        <v>1394</v>
      </c>
    </row>
    <row r="572" spans="1:4" ht="15.75" thickBot="1">
      <c r="A572" s="33">
        <v>6107</v>
      </c>
      <c r="B572" s="32" t="s">
        <v>680</v>
      </c>
      <c r="C572" s="113">
        <v>3803</v>
      </c>
      <c r="D572" s="32" t="s">
        <v>1401</v>
      </c>
    </row>
    <row r="573" spans="1:4" ht="15.75" thickBot="1">
      <c r="A573" s="33">
        <v>6108</v>
      </c>
      <c r="B573" s="32" t="s">
        <v>681</v>
      </c>
      <c r="C573" s="113">
        <v>3806</v>
      </c>
      <c r="D573" s="32" t="s">
        <v>1395</v>
      </c>
    </row>
    <row r="574" spans="1:4" ht="15.75" thickBot="1">
      <c r="A574" s="33">
        <v>6109</v>
      </c>
      <c r="B574" s="32" t="s">
        <v>682</v>
      </c>
      <c r="C574" s="113">
        <v>3807</v>
      </c>
      <c r="D574" s="32" t="s">
        <v>1402</v>
      </c>
    </row>
    <row r="575" spans="1:4" ht="15.75" thickBot="1">
      <c r="A575" s="33">
        <v>6110</v>
      </c>
      <c r="B575" s="32" t="s">
        <v>683</v>
      </c>
      <c r="C575" s="113">
        <v>3808</v>
      </c>
      <c r="D575" s="32" t="s">
        <v>3015</v>
      </c>
    </row>
    <row r="576" spans="1:4" ht="15.75" thickBot="1">
      <c r="A576" s="33">
        <v>6111</v>
      </c>
      <c r="B576" s="32" t="s">
        <v>684</v>
      </c>
      <c r="C576" s="113">
        <v>3850</v>
      </c>
      <c r="D576" s="32" t="s">
        <v>1396</v>
      </c>
    </row>
    <row r="577" spans="1:4" ht="15.75" thickBot="1">
      <c r="A577" s="33">
        <v>6112</v>
      </c>
      <c r="B577" s="32" t="s">
        <v>685</v>
      </c>
      <c r="C577" s="113">
        <v>3851</v>
      </c>
      <c r="D577" s="32" t="s">
        <v>1397</v>
      </c>
    </row>
    <row r="578" spans="1:4" ht="15.75" thickBot="1">
      <c r="A578" s="33">
        <v>6113</v>
      </c>
      <c r="B578" s="32" t="s">
        <v>686</v>
      </c>
      <c r="C578" s="113">
        <v>3852</v>
      </c>
      <c r="D578" s="32" t="s">
        <v>1398</v>
      </c>
    </row>
    <row r="579" spans="1:4" ht="15.75" thickBot="1">
      <c r="A579" s="33">
        <v>6114</v>
      </c>
      <c r="B579" s="32" t="s">
        <v>687</v>
      </c>
      <c r="C579" s="113">
        <v>3853</v>
      </c>
      <c r="D579" s="32" t="s">
        <v>1399</v>
      </c>
    </row>
    <row r="580" spans="1:4" ht="15.75" thickBot="1">
      <c r="A580" s="33">
        <v>6115</v>
      </c>
      <c r="B580" s="32" t="s">
        <v>688</v>
      </c>
      <c r="C580" s="113">
        <v>3854</v>
      </c>
      <c r="D580" s="32" t="s">
        <v>1400</v>
      </c>
    </row>
    <row r="581" spans="1:4" ht="15.75" thickBot="1">
      <c r="A581" s="33">
        <v>6116</v>
      </c>
      <c r="B581" s="32" t="s">
        <v>689</v>
      </c>
      <c r="C581" s="113">
        <v>3900</v>
      </c>
      <c r="D581" s="32" t="s">
        <v>1411</v>
      </c>
    </row>
    <row r="582" spans="1:4" ht="15.75" thickBot="1">
      <c r="A582" s="33">
        <v>6117</v>
      </c>
      <c r="B582" s="32" t="s">
        <v>690</v>
      </c>
      <c r="C582" s="113">
        <v>3902</v>
      </c>
      <c r="D582" s="32" t="s">
        <v>1412</v>
      </c>
    </row>
    <row r="583" spans="1:4" ht="15.75" thickBot="1">
      <c r="A583" s="33">
        <v>6118</v>
      </c>
      <c r="B583" s="32" t="s">
        <v>691</v>
      </c>
      <c r="C583" s="113">
        <v>3950</v>
      </c>
      <c r="D583" s="32" t="s">
        <v>1403</v>
      </c>
    </row>
    <row r="584" spans="1:4" ht="15.75" thickBot="1">
      <c r="A584" s="33">
        <v>6119</v>
      </c>
      <c r="B584" s="32" t="s">
        <v>692</v>
      </c>
      <c r="C584" s="113">
        <v>3951</v>
      </c>
      <c r="D584" s="32" t="s">
        <v>1404</v>
      </c>
    </row>
    <row r="585" spans="1:4" ht="15.75" thickBot="1">
      <c r="A585" s="33">
        <v>6120</v>
      </c>
      <c r="B585" s="32" t="s">
        <v>693</v>
      </c>
      <c r="C585" s="113">
        <v>3953</v>
      </c>
      <c r="D585" s="32" t="s">
        <v>1413</v>
      </c>
    </row>
    <row r="586" spans="1:4" ht="15.75" thickBot="1">
      <c r="A586" s="33">
        <v>6121</v>
      </c>
      <c r="B586" s="32" t="s">
        <v>694</v>
      </c>
      <c r="C586" s="113">
        <v>3955</v>
      </c>
      <c r="D586" s="32" t="s">
        <v>1414</v>
      </c>
    </row>
    <row r="587" spans="1:4" ht="15.75" thickBot="1">
      <c r="A587" s="33">
        <v>6122</v>
      </c>
      <c r="B587" s="32" t="s">
        <v>695</v>
      </c>
      <c r="C587" s="113">
        <v>3957</v>
      </c>
      <c r="D587" s="32" t="s">
        <v>1407</v>
      </c>
    </row>
    <row r="588" spans="1:4" ht="15.75" thickBot="1">
      <c r="A588" s="33">
        <v>6123</v>
      </c>
      <c r="B588" s="32" t="s">
        <v>696</v>
      </c>
      <c r="C588" s="113">
        <v>3958</v>
      </c>
      <c r="D588" s="32" t="s">
        <v>1415</v>
      </c>
    </row>
    <row r="589" spans="1:4" ht="15.75" thickBot="1">
      <c r="A589" s="33">
        <v>6124</v>
      </c>
      <c r="B589" s="32" t="s">
        <v>697</v>
      </c>
      <c r="C589" s="113">
        <v>3959</v>
      </c>
      <c r="D589" s="32" t="s">
        <v>1416</v>
      </c>
    </row>
    <row r="590" spans="1:4" ht="15.75" thickBot="1">
      <c r="A590" s="33">
        <v>6125</v>
      </c>
      <c r="B590" s="32" t="s">
        <v>698</v>
      </c>
      <c r="C590" s="113">
        <v>3960</v>
      </c>
      <c r="D590" s="32" t="s">
        <v>1417</v>
      </c>
    </row>
    <row r="591" spans="1:4" ht="15.75" thickBot="1">
      <c r="A591" s="33">
        <v>6126</v>
      </c>
      <c r="B591" s="32" t="s">
        <v>699</v>
      </c>
      <c r="C591" s="113">
        <v>3961</v>
      </c>
      <c r="D591" s="32" t="s">
        <v>1418</v>
      </c>
    </row>
    <row r="592" spans="1:4" ht="15.75" thickBot="1">
      <c r="A592" s="33">
        <v>6127</v>
      </c>
      <c r="B592" s="32" t="s">
        <v>700</v>
      </c>
      <c r="C592" s="113">
        <v>3962</v>
      </c>
      <c r="D592" s="32" t="s">
        <v>1419</v>
      </c>
    </row>
    <row r="593" spans="1:4" ht="15.75" thickBot="1">
      <c r="A593" s="33">
        <v>6128</v>
      </c>
      <c r="B593" s="32" t="s">
        <v>701</v>
      </c>
      <c r="C593" s="113">
        <v>3963</v>
      </c>
      <c r="D593" s="32" t="s">
        <v>1405</v>
      </c>
    </row>
    <row r="594" spans="1:4" ht="15.75" thickBot="1">
      <c r="A594" s="33">
        <v>6129</v>
      </c>
      <c r="B594" s="32" t="s">
        <v>702</v>
      </c>
      <c r="C594" s="113">
        <v>3964</v>
      </c>
      <c r="D594" s="32" t="s">
        <v>1420</v>
      </c>
    </row>
    <row r="595" spans="1:4" ht="15.75" thickBot="1">
      <c r="A595" s="33">
        <v>6130</v>
      </c>
      <c r="B595" s="32" t="s">
        <v>703</v>
      </c>
      <c r="C595" s="113">
        <v>3965</v>
      </c>
      <c r="D595" s="32" t="s">
        <v>1421</v>
      </c>
    </row>
    <row r="596" spans="1:4" ht="15.75" thickBot="1">
      <c r="A596" s="33">
        <v>6131</v>
      </c>
      <c r="B596" s="32" t="s">
        <v>704</v>
      </c>
      <c r="C596" s="113">
        <v>3966</v>
      </c>
      <c r="D596" s="32" t="s">
        <v>1422</v>
      </c>
    </row>
    <row r="597" spans="1:4" ht="15.75" thickBot="1">
      <c r="A597" s="33">
        <v>6132</v>
      </c>
      <c r="B597" s="32" t="s">
        <v>705</v>
      </c>
      <c r="C597" s="113">
        <v>4000</v>
      </c>
      <c r="D597" s="32" t="s">
        <v>1406</v>
      </c>
    </row>
    <row r="598" spans="1:4" ht="15.75" thickBot="1">
      <c r="A598" s="33">
        <v>6133</v>
      </c>
      <c r="B598" s="32" t="s">
        <v>706</v>
      </c>
      <c r="C598" s="113">
        <v>4050</v>
      </c>
      <c r="D598" s="32" t="s">
        <v>1408</v>
      </c>
    </row>
    <row r="599" spans="1:4" ht="15.75" thickBot="1">
      <c r="A599" s="33">
        <v>6134</v>
      </c>
      <c r="B599" s="32" t="s">
        <v>707</v>
      </c>
      <c r="C599" s="113">
        <v>4051</v>
      </c>
      <c r="D599" s="32" t="s">
        <v>1409</v>
      </c>
    </row>
    <row r="600" spans="1:4" ht="15.75" thickBot="1">
      <c r="A600" s="33">
        <v>6135</v>
      </c>
      <c r="B600" s="32" t="s">
        <v>708</v>
      </c>
      <c r="C600" s="113">
        <v>4052</v>
      </c>
      <c r="D600" s="32" t="s">
        <v>1410</v>
      </c>
    </row>
    <row r="601" spans="1:4" ht="15.75" thickBot="1">
      <c r="A601" s="33">
        <v>6136</v>
      </c>
      <c r="B601" s="32" t="s">
        <v>709</v>
      </c>
      <c r="C601" s="113">
        <v>4100</v>
      </c>
      <c r="D601" s="32" t="s">
        <v>1423</v>
      </c>
    </row>
    <row r="602" spans="1:4" ht="15.75" thickBot="1">
      <c r="A602" s="33">
        <v>6137</v>
      </c>
      <c r="B602" s="32" t="s">
        <v>710</v>
      </c>
      <c r="C602" s="113">
        <v>4150</v>
      </c>
      <c r="D602" s="32" t="s">
        <v>1425</v>
      </c>
    </row>
    <row r="603" spans="1:4" ht="15.75" thickBot="1">
      <c r="A603" s="33">
        <v>6138</v>
      </c>
      <c r="B603" s="32" t="s">
        <v>711</v>
      </c>
      <c r="C603" s="113">
        <v>4151</v>
      </c>
      <c r="D603" s="32" t="s">
        <v>1426</v>
      </c>
    </row>
    <row r="604" spans="1:4" ht="15.75" thickBot="1">
      <c r="A604" s="33">
        <v>6139</v>
      </c>
      <c r="B604" s="32" t="s">
        <v>712</v>
      </c>
      <c r="C604" s="113">
        <v>4152</v>
      </c>
      <c r="D604" s="32" t="s">
        <v>1427</v>
      </c>
    </row>
    <row r="605" spans="1:4" ht="15.75" thickBot="1">
      <c r="A605" s="33">
        <v>6140</v>
      </c>
      <c r="B605" s="32" t="s">
        <v>713</v>
      </c>
      <c r="C605" s="113">
        <v>4158</v>
      </c>
      <c r="D605" s="32" t="s">
        <v>1428</v>
      </c>
    </row>
    <row r="606" spans="1:4" ht="15.75" thickBot="1">
      <c r="A606" s="33">
        <v>6141</v>
      </c>
      <c r="B606" s="32" t="s">
        <v>714</v>
      </c>
      <c r="C606" s="113">
        <v>4161</v>
      </c>
      <c r="D606" s="32" t="s">
        <v>1429</v>
      </c>
    </row>
    <row r="607" spans="1:4" ht="15.75" thickBot="1">
      <c r="A607" s="33">
        <v>6142</v>
      </c>
      <c r="B607" s="32" t="s">
        <v>715</v>
      </c>
      <c r="C607" s="113">
        <v>4162</v>
      </c>
      <c r="D607" s="32" t="s">
        <v>1430</v>
      </c>
    </row>
    <row r="608" spans="1:4" ht="15.75" thickBot="1">
      <c r="A608" s="33">
        <v>6143</v>
      </c>
      <c r="B608" s="32" t="s">
        <v>716</v>
      </c>
      <c r="C608" s="113">
        <v>4163</v>
      </c>
      <c r="D608" s="32" t="s">
        <v>1431</v>
      </c>
    </row>
    <row r="609" spans="1:4" ht="15.75" thickBot="1">
      <c r="A609" s="33">
        <v>6144</v>
      </c>
      <c r="B609" s="32" t="s">
        <v>717</v>
      </c>
      <c r="C609" s="113">
        <v>4164</v>
      </c>
      <c r="D609" s="32" t="s">
        <v>1432</v>
      </c>
    </row>
    <row r="610" spans="1:4" ht="15.75" thickBot="1">
      <c r="A610" s="33">
        <v>6145</v>
      </c>
      <c r="B610" s="32" t="s">
        <v>718</v>
      </c>
      <c r="C610" s="113">
        <v>4166</v>
      </c>
      <c r="D610" s="32" t="s">
        <v>1433</v>
      </c>
    </row>
    <row r="611" spans="1:4" ht="15.75" thickBot="1">
      <c r="A611" s="33">
        <v>6146</v>
      </c>
      <c r="B611" s="32" t="s">
        <v>719</v>
      </c>
      <c r="C611" s="113">
        <v>4168</v>
      </c>
      <c r="D611" s="32" t="s">
        <v>1434</v>
      </c>
    </row>
    <row r="612" spans="1:4" ht="15.75" thickBot="1">
      <c r="A612" s="33">
        <v>6147</v>
      </c>
      <c r="B612" s="32" t="s">
        <v>720</v>
      </c>
      <c r="C612" s="113">
        <v>4171</v>
      </c>
      <c r="D612" s="32" t="s">
        <v>1435</v>
      </c>
    </row>
    <row r="613" spans="1:4" ht="15.75" thickBot="1">
      <c r="A613" s="33">
        <v>6148</v>
      </c>
      <c r="B613" s="32" t="s">
        <v>721</v>
      </c>
      <c r="C613" s="113">
        <v>4173</v>
      </c>
      <c r="D613" s="32" t="s">
        <v>1436</v>
      </c>
    </row>
    <row r="614" spans="1:4" ht="15.75" thickBot="1">
      <c r="A614" s="33">
        <v>6149</v>
      </c>
      <c r="B614" s="32" t="s">
        <v>722</v>
      </c>
      <c r="C614" s="113">
        <v>4174</v>
      </c>
      <c r="D614" s="32" t="s">
        <v>1437</v>
      </c>
    </row>
    <row r="615" spans="1:4" ht="15.75" thickBot="1">
      <c r="A615" s="33">
        <v>6150</v>
      </c>
      <c r="B615" s="32" t="s">
        <v>723</v>
      </c>
      <c r="C615" s="113">
        <v>4175</v>
      </c>
      <c r="D615" s="32" t="s">
        <v>1438</v>
      </c>
    </row>
    <row r="616" spans="1:4" ht="15.75" thickBot="1">
      <c r="A616" s="33">
        <v>6151</v>
      </c>
      <c r="B616" s="32" t="s">
        <v>724</v>
      </c>
      <c r="C616" s="113">
        <v>4176</v>
      </c>
      <c r="D616" s="32" t="s">
        <v>1439</v>
      </c>
    </row>
    <row r="617" spans="1:4" ht="15.75" thickBot="1">
      <c r="A617" s="33">
        <v>6152</v>
      </c>
      <c r="B617" s="32" t="s">
        <v>725</v>
      </c>
      <c r="C617" s="113">
        <v>4200</v>
      </c>
      <c r="D617" s="32" t="s">
        <v>1440</v>
      </c>
    </row>
    <row r="618" spans="1:4" ht="15.75" thickBot="1">
      <c r="A618" s="33">
        <v>6153</v>
      </c>
      <c r="B618" s="32" t="s">
        <v>726</v>
      </c>
      <c r="C618" s="113">
        <v>4201</v>
      </c>
      <c r="D618" s="32" t="s">
        <v>1441</v>
      </c>
    </row>
    <row r="619" spans="1:4" ht="15.75" thickBot="1">
      <c r="A619" s="33">
        <v>6154</v>
      </c>
      <c r="B619" s="32" t="s">
        <v>727</v>
      </c>
      <c r="C619" s="113">
        <v>4202</v>
      </c>
      <c r="D619" s="32" t="s">
        <v>1442</v>
      </c>
    </row>
    <row r="620" spans="1:4" ht="15.75" thickBot="1">
      <c r="A620" s="33">
        <v>6155</v>
      </c>
      <c r="B620" s="32" t="s">
        <v>728</v>
      </c>
      <c r="C620" s="113">
        <v>4203</v>
      </c>
      <c r="D620" s="32" t="s">
        <v>1443</v>
      </c>
    </row>
    <row r="621" spans="1:4" ht="15.75" thickBot="1">
      <c r="A621" s="33">
        <v>6156</v>
      </c>
      <c r="B621" s="32" t="s">
        <v>729</v>
      </c>
      <c r="C621" s="113">
        <v>4204</v>
      </c>
      <c r="D621" s="32" t="s">
        <v>1444</v>
      </c>
    </row>
    <row r="622" spans="1:4" ht="15.75" thickBot="1">
      <c r="A622" s="33">
        <v>6157</v>
      </c>
      <c r="B622" s="32" t="s">
        <v>730</v>
      </c>
      <c r="C622" s="113">
        <v>4250</v>
      </c>
      <c r="D622" s="32" t="s">
        <v>1445</v>
      </c>
    </row>
    <row r="623" spans="1:4" ht="15.75" thickBot="1">
      <c r="A623" s="33">
        <v>6158</v>
      </c>
      <c r="B623" s="32" t="s">
        <v>731</v>
      </c>
      <c r="C623" s="113">
        <v>4251</v>
      </c>
      <c r="D623" s="32" t="s">
        <v>1446</v>
      </c>
    </row>
    <row r="624" spans="1:4" ht="15.75" thickBot="1">
      <c r="A624" s="33">
        <v>6159</v>
      </c>
      <c r="B624" s="32" t="s">
        <v>732</v>
      </c>
      <c r="C624" s="113">
        <v>4252</v>
      </c>
      <c r="D624" s="32" t="s">
        <v>1447</v>
      </c>
    </row>
    <row r="625" spans="1:4" ht="15.75" thickBot="1">
      <c r="A625" s="33">
        <v>6160</v>
      </c>
      <c r="B625" s="32" t="s">
        <v>733</v>
      </c>
      <c r="C625" s="113">
        <v>4300</v>
      </c>
      <c r="D625" s="32" t="s">
        <v>1448</v>
      </c>
    </row>
    <row r="626" spans="1:4" ht="15.75" thickBot="1">
      <c r="A626" s="33">
        <v>6161</v>
      </c>
      <c r="B626" s="32" t="s">
        <v>734</v>
      </c>
      <c r="C626" s="113">
        <v>4301</v>
      </c>
      <c r="D626" s="32" t="s">
        <v>1449</v>
      </c>
    </row>
    <row r="627" spans="1:4" ht="15.75" thickBot="1">
      <c r="A627" s="33">
        <v>6162</v>
      </c>
      <c r="B627" s="32" t="s">
        <v>735</v>
      </c>
      <c r="C627" s="113">
        <v>4302</v>
      </c>
      <c r="D627" s="32" t="s">
        <v>1450</v>
      </c>
    </row>
    <row r="628" spans="1:4" ht="15.75" thickBot="1">
      <c r="A628" s="33">
        <v>6163</v>
      </c>
      <c r="B628" s="32" t="s">
        <v>736</v>
      </c>
      <c r="C628" s="113">
        <v>4303</v>
      </c>
      <c r="D628" s="32" t="s">
        <v>1451</v>
      </c>
    </row>
    <row r="629" spans="1:4" ht="15.75" thickBot="1">
      <c r="A629" s="33">
        <v>6164</v>
      </c>
      <c r="B629" s="32" t="s">
        <v>737</v>
      </c>
      <c r="C629" s="113">
        <v>4350</v>
      </c>
      <c r="D629" s="32" t="s">
        <v>1452</v>
      </c>
    </row>
    <row r="630" spans="1:4" ht="15.75" thickBot="1">
      <c r="A630" s="33">
        <v>6165</v>
      </c>
      <c r="B630" s="32" t="s">
        <v>738</v>
      </c>
      <c r="C630" s="113">
        <v>4351</v>
      </c>
      <c r="D630" s="32" t="s">
        <v>1453</v>
      </c>
    </row>
    <row r="631" spans="1:4" ht="15.75" thickBot="1">
      <c r="A631" s="33">
        <v>6166</v>
      </c>
      <c r="B631" s="32" t="s">
        <v>739</v>
      </c>
      <c r="C631" s="113">
        <v>4352</v>
      </c>
      <c r="D631" s="32" t="s">
        <v>1454</v>
      </c>
    </row>
    <row r="632" spans="1:4" ht="15.75" thickBot="1">
      <c r="A632" s="33">
        <v>6167</v>
      </c>
      <c r="B632" s="32" t="s">
        <v>740</v>
      </c>
      <c r="C632" s="113">
        <v>4400</v>
      </c>
      <c r="D632" s="32" t="s">
        <v>1455</v>
      </c>
    </row>
    <row r="633" spans="1:4" ht="15.75" thickBot="1">
      <c r="A633" s="33">
        <v>6168</v>
      </c>
      <c r="B633" s="32" t="s">
        <v>741</v>
      </c>
      <c r="C633" s="113">
        <v>4402</v>
      </c>
      <c r="D633" s="32" t="s">
        <v>3016</v>
      </c>
    </row>
    <row r="634" spans="1:4" ht="15.75" thickBot="1">
      <c r="A634" s="33">
        <v>6169</v>
      </c>
      <c r="B634" s="32" t="s">
        <v>742</v>
      </c>
      <c r="C634" s="113">
        <v>4450</v>
      </c>
      <c r="D634" s="32" t="s">
        <v>1456</v>
      </c>
    </row>
    <row r="635" spans="1:4" ht="15.75" thickBot="1">
      <c r="A635" s="33">
        <v>6170</v>
      </c>
      <c r="B635" s="32" t="s">
        <v>743</v>
      </c>
      <c r="C635" s="113">
        <v>4500</v>
      </c>
      <c r="D635" s="32" t="s">
        <v>1457</v>
      </c>
    </row>
    <row r="636" spans="1:4" ht="15.75" thickBot="1">
      <c r="A636" s="33">
        <v>6171</v>
      </c>
      <c r="B636" s="32" t="s">
        <v>744</v>
      </c>
      <c r="C636" s="113">
        <v>4501</v>
      </c>
      <c r="D636" s="32" t="s">
        <v>1458</v>
      </c>
    </row>
    <row r="637" spans="1:4" ht="15.75" thickBot="1">
      <c r="A637" s="33">
        <v>6172</v>
      </c>
      <c r="B637" s="32" t="s">
        <v>745</v>
      </c>
      <c r="C637" s="113">
        <v>4550</v>
      </c>
      <c r="D637" s="32" t="s">
        <v>1459</v>
      </c>
    </row>
    <row r="638" spans="1:4" ht="15.75" thickBot="1">
      <c r="A638" s="33">
        <v>6173</v>
      </c>
      <c r="B638" s="32" t="s">
        <v>746</v>
      </c>
      <c r="C638" s="113">
        <v>4551</v>
      </c>
      <c r="D638" s="32" t="s">
        <v>1460</v>
      </c>
    </row>
    <row r="639" spans="1:4" ht="15.75" thickBot="1">
      <c r="A639" s="33">
        <v>6174</v>
      </c>
      <c r="B639" s="32" t="s">
        <v>747</v>
      </c>
      <c r="C639" s="113">
        <v>4552</v>
      </c>
      <c r="D639" s="32" t="s">
        <v>1461</v>
      </c>
    </row>
    <row r="640" spans="1:4" ht="15.75" thickBot="1">
      <c r="A640" s="33">
        <v>6175</v>
      </c>
      <c r="B640" s="32" t="s">
        <v>748</v>
      </c>
      <c r="C640" s="113">
        <v>4554</v>
      </c>
      <c r="D640" s="32" t="s">
        <v>1462</v>
      </c>
    </row>
    <row r="641" spans="1:4" ht="15.75" thickBot="1">
      <c r="A641" s="33">
        <v>6176</v>
      </c>
      <c r="B641" s="32" t="s">
        <v>749</v>
      </c>
      <c r="C641" s="113">
        <v>4555</v>
      </c>
      <c r="D641" s="32" t="s">
        <v>1463</v>
      </c>
    </row>
    <row r="642" spans="1:4" ht="15.75" thickBot="1">
      <c r="A642" s="33">
        <v>6177</v>
      </c>
      <c r="B642" s="32" t="s">
        <v>750</v>
      </c>
      <c r="C642" s="113">
        <v>4600</v>
      </c>
      <c r="D642" s="32" t="s">
        <v>1464</v>
      </c>
    </row>
    <row r="643" spans="1:4" ht="15.75" thickBot="1">
      <c r="A643" s="33">
        <v>6178</v>
      </c>
      <c r="B643" s="32" t="s">
        <v>751</v>
      </c>
      <c r="C643" s="113">
        <v>4601</v>
      </c>
      <c r="D643" s="32" t="s">
        <v>1465</v>
      </c>
    </row>
    <row r="644" spans="1:4" ht="15.75" thickBot="1">
      <c r="A644" s="33">
        <v>6179</v>
      </c>
      <c r="B644" s="32" t="s">
        <v>752</v>
      </c>
      <c r="C644" s="113">
        <v>4602</v>
      </c>
      <c r="D644" s="32" t="s">
        <v>1466</v>
      </c>
    </row>
    <row r="645" spans="1:4" ht="15.75" thickBot="1">
      <c r="A645" s="33">
        <v>6180</v>
      </c>
      <c r="B645" s="32" t="s">
        <v>753</v>
      </c>
      <c r="C645" s="113">
        <v>4650</v>
      </c>
      <c r="D645" s="32" t="s">
        <v>1733</v>
      </c>
    </row>
    <row r="646" spans="1:4" ht="15.75" thickBot="1">
      <c r="A646" s="33">
        <v>6181</v>
      </c>
      <c r="B646" s="32" t="s">
        <v>754</v>
      </c>
      <c r="C646" s="113">
        <v>4651</v>
      </c>
      <c r="D646" s="32" t="s">
        <v>1734</v>
      </c>
    </row>
    <row r="647" spans="1:4" ht="15.75" thickBot="1">
      <c r="A647" s="33">
        <v>6182</v>
      </c>
      <c r="B647" s="32" t="s">
        <v>755</v>
      </c>
      <c r="C647" s="113">
        <v>4652</v>
      </c>
      <c r="D647" s="32" t="s">
        <v>1735</v>
      </c>
    </row>
    <row r="648" spans="1:4" ht="15.75" thickBot="1">
      <c r="A648" s="33">
        <v>6183</v>
      </c>
      <c r="B648" s="32" t="s">
        <v>756</v>
      </c>
      <c r="C648" s="113">
        <v>4653</v>
      </c>
      <c r="D648" s="32" t="s">
        <v>1736</v>
      </c>
    </row>
    <row r="649" spans="1:4" ht="15.75" thickBot="1">
      <c r="A649" s="33">
        <v>6184</v>
      </c>
      <c r="B649" s="32" t="s">
        <v>757</v>
      </c>
      <c r="C649" s="113">
        <v>4654</v>
      </c>
      <c r="D649" s="32" t="s">
        <v>1737</v>
      </c>
    </row>
    <row r="650" spans="1:4" ht="15.75" thickBot="1">
      <c r="A650" s="33">
        <v>6185</v>
      </c>
      <c r="B650" s="32" t="s">
        <v>758</v>
      </c>
      <c r="C650" s="113">
        <v>4655</v>
      </c>
      <c r="D650" s="32" t="s">
        <v>1738</v>
      </c>
    </row>
    <row r="651" spans="1:4" ht="15.75" thickBot="1">
      <c r="A651" s="33">
        <v>6186</v>
      </c>
      <c r="B651" s="32" t="s">
        <v>759</v>
      </c>
      <c r="C651" s="113">
        <v>4656</v>
      </c>
      <c r="D651" s="32" t="s">
        <v>1739</v>
      </c>
    </row>
    <row r="652" spans="1:4" ht="15.75" thickBot="1">
      <c r="A652" s="33">
        <v>6187</v>
      </c>
      <c r="B652" s="32" t="s">
        <v>760</v>
      </c>
      <c r="C652" s="113">
        <v>4657</v>
      </c>
      <c r="D652" s="32" t="s">
        <v>1740</v>
      </c>
    </row>
    <row r="653" spans="1:4" ht="15.75" thickBot="1">
      <c r="A653" s="33">
        <v>6188</v>
      </c>
      <c r="B653" s="32" t="s">
        <v>761</v>
      </c>
      <c r="C653" s="113">
        <v>4658</v>
      </c>
      <c r="D653" s="32" t="s">
        <v>1392</v>
      </c>
    </row>
    <row r="654" spans="1:4" ht="15.75" thickBot="1">
      <c r="A654" s="33">
        <v>6189</v>
      </c>
      <c r="B654" s="32" t="s">
        <v>762</v>
      </c>
      <c r="C654" s="113">
        <v>4659</v>
      </c>
      <c r="D654" s="32" t="s">
        <v>1741</v>
      </c>
    </row>
    <row r="655" spans="1:4" ht="15.75" thickBot="1">
      <c r="A655" s="33">
        <v>6190</v>
      </c>
      <c r="B655" s="32" t="s">
        <v>763</v>
      </c>
      <c r="C655" s="113">
        <v>4660</v>
      </c>
      <c r="D655" s="32" t="s">
        <v>1742</v>
      </c>
    </row>
    <row r="656" spans="1:4" ht="15.75" thickBot="1">
      <c r="A656" s="33">
        <v>6191</v>
      </c>
      <c r="B656" s="32" t="s">
        <v>764</v>
      </c>
      <c r="C656" s="113">
        <v>4661</v>
      </c>
      <c r="D656" s="32" t="s">
        <v>1743</v>
      </c>
    </row>
    <row r="657" spans="1:4" ht="15.75" thickBot="1">
      <c r="A657" s="33">
        <v>6300</v>
      </c>
      <c r="B657" s="32" t="s">
        <v>765</v>
      </c>
      <c r="C657" s="113">
        <v>4663</v>
      </c>
      <c r="D657" s="32" t="s">
        <v>1744</v>
      </c>
    </row>
    <row r="658" spans="1:4" ht="15.75" thickBot="1">
      <c r="A658" s="33">
        <v>6301</v>
      </c>
      <c r="B658" s="32" t="s">
        <v>766</v>
      </c>
      <c r="C658" s="113">
        <v>4700</v>
      </c>
      <c r="D658" s="32" t="s">
        <v>1467</v>
      </c>
    </row>
    <row r="659" spans="1:4" ht="15.75" thickBot="1">
      <c r="A659" s="33">
        <v>6302</v>
      </c>
      <c r="B659" s="32" t="s">
        <v>767</v>
      </c>
      <c r="C659" s="113">
        <v>4701</v>
      </c>
      <c r="D659" s="32" t="s">
        <v>1468</v>
      </c>
    </row>
    <row r="660" spans="1:4" ht="15.75" thickBot="1">
      <c r="A660" s="33">
        <v>6303</v>
      </c>
      <c r="B660" s="32" t="s">
        <v>768</v>
      </c>
      <c r="C660" s="113">
        <v>4702</v>
      </c>
      <c r="D660" s="32" t="s">
        <v>1469</v>
      </c>
    </row>
    <row r="661" spans="1:4" ht="15.75" thickBot="1">
      <c r="A661" s="33">
        <v>6304</v>
      </c>
      <c r="B661" s="32" t="s">
        <v>769</v>
      </c>
      <c r="C661" s="113">
        <v>4703</v>
      </c>
      <c r="D661" s="32" t="s">
        <v>1470</v>
      </c>
    </row>
    <row r="662" spans="1:4" ht="15.75" thickBot="1">
      <c r="A662" s="33">
        <v>6305</v>
      </c>
      <c r="B662" s="32" t="s">
        <v>770</v>
      </c>
      <c r="C662" s="113">
        <v>4712</v>
      </c>
      <c r="D662" s="32" t="s">
        <v>1475</v>
      </c>
    </row>
    <row r="663" spans="1:4" ht="15.75" thickBot="1">
      <c r="A663" s="33">
        <v>6306</v>
      </c>
      <c r="B663" s="32" t="s">
        <v>771</v>
      </c>
      <c r="C663" s="113">
        <v>4713</v>
      </c>
      <c r="D663" s="32" t="s">
        <v>1476</v>
      </c>
    </row>
    <row r="664" spans="1:4" ht="15.75" thickBot="1">
      <c r="A664" s="33">
        <v>6307</v>
      </c>
      <c r="B664" s="32" t="s">
        <v>772</v>
      </c>
      <c r="C664" s="113">
        <v>4718</v>
      </c>
      <c r="D664" s="32" t="s">
        <v>1471</v>
      </c>
    </row>
    <row r="665" spans="1:4" ht="15.75" thickBot="1">
      <c r="A665" s="33">
        <v>6308</v>
      </c>
      <c r="B665" s="32" t="s">
        <v>773</v>
      </c>
      <c r="C665" s="113">
        <v>4719</v>
      </c>
      <c r="D665" s="32" t="s">
        <v>1472</v>
      </c>
    </row>
    <row r="666" spans="1:4" ht="15.75" thickBot="1">
      <c r="A666" s="33">
        <v>6320</v>
      </c>
      <c r="B666" s="32" t="s">
        <v>774</v>
      </c>
      <c r="C666" s="113">
        <v>4720</v>
      </c>
      <c r="D666" s="32" t="s">
        <v>1473</v>
      </c>
    </row>
    <row r="667" spans="1:4" ht="15.75" thickBot="1">
      <c r="A667" s="33">
        <v>6321</v>
      </c>
      <c r="B667" s="32" t="s">
        <v>775</v>
      </c>
      <c r="C667" s="113">
        <v>4721</v>
      </c>
      <c r="D667" s="32" t="s">
        <v>3017</v>
      </c>
    </row>
    <row r="668" spans="1:4" ht="15.75" thickBot="1">
      <c r="A668" s="33">
        <v>6322</v>
      </c>
      <c r="B668" s="32" t="s">
        <v>776</v>
      </c>
      <c r="C668" s="113">
        <v>6000</v>
      </c>
      <c r="D668" s="32" t="s">
        <v>3018</v>
      </c>
    </row>
    <row r="669" spans="1:4" ht="15.75" thickBot="1">
      <c r="A669" s="33">
        <v>6323</v>
      </c>
      <c r="B669" s="32" t="s">
        <v>777</v>
      </c>
      <c r="C669" s="113">
        <v>6050</v>
      </c>
      <c r="D669" s="32" t="s">
        <v>1525</v>
      </c>
    </row>
    <row r="670" spans="1:4" ht="15.75" thickBot="1">
      <c r="A670" s="33">
        <v>6324</v>
      </c>
      <c r="B670" s="32" t="s">
        <v>778</v>
      </c>
      <c r="C670" s="113">
        <v>6150</v>
      </c>
      <c r="D670" s="32" t="s">
        <v>1527</v>
      </c>
    </row>
    <row r="671" spans="1:4" ht="15.75" thickBot="1">
      <c r="A671" s="33">
        <v>6325</v>
      </c>
      <c r="B671" s="32" t="s">
        <v>779</v>
      </c>
      <c r="C671" s="113">
        <v>6151</v>
      </c>
      <c r="D671" s="32" t="s">
        <v>1677</v>
      </c>
    </row>
    <row r="672" spans="1:4" ht="15.75" thickBot="1">
      <c r="A672" s="33">
        <v>6326</v>
      </c>
      <c r="B672" s="32" t="s">
        <v>780</v>
      </c>
      <c r="C672" s="113">
        <v>6152</v>
      </c>
      <c r="D672" s="32" t="s">
        <v>1678</v>
      </c>
    </row>
    <row r="673" spans="1:4" ht="15.75" thickBot="1">
      <c r="A673" s="33">
        <v>6327</v>
      </c>
      <c r="B673" s="32" t="s">
        <v>781</v>
      </c>
      <c r="C673" s="113">
        <v>6153</v>
      </c>
      <c r="D673" s="32" t="s">
        <v>1528</v>
      </c>
    </row>
    <row r="674" spans="1:4" ht="15.75" thickBot="1">
      <c r="A674" s="33">
        <v>6328</v>
      </c>
      <c r="B674" s="32" t="s">
        <v>782</v>
      </c>
      <c r="C674" s="113">
        <v>6154</v>
      </c>
      <c r="D674" s="32" t="s">
        <v>1529</v>
      </c>
    </row>
    <row r="675" spans="1:4" ht="15.75" thickBot="1">
      <c r="A675" s="33">
        <v>6329</v>
      </c>
      <c r="B675" s="32" t="s">
        <v>783</v>
      </c>
      <c r="C675" s="113">
        <v>6200</v>
      </c>
      <c r="D675" s="32" t="s">
        <v>1530</v>
      </c>
    </row>
    <row r="676" spans="1:4" ht="15.75" thickBot="1">
      <c r="A676" s="33">
        <v>6330</v>
      </c>
      <c r="B676" s="32" t="s">
        <v>784</v>
      </c>
      <c r="C676" s="113">
        <v>6201</v>
      </c>
      <c r="D676" s="32" t="s">
        <v>1531</v>
      </c>
    </row>
    <row r="677" spans="1:4" ht="15.75" thickBot="1">
      <c r="A677" s="33">
        <v>6331</v>
      </c>
      <c r="B677" s="32" t="s">
        <v>785</v>
      </c>
      <c r="C677" s="113">
        <v>6202</v>
      </c>
      <c r="D677" s="32" t="s">
        <v>1532</v>
      </c>
    </row>
    <row r="678" spans="1:4" ht="15.75" thickBot="1">
      <c r="A678" s="33">
        <v>6332</v>
      </c>
      <c r="B678" s="32" t="s">
        <v>786</v>
      </c>
      <c r="C678" s="113">
        <v>6203</v>
      </c>
      <c r="D678" s="32" t="s">
        <v>1533</v>
      </c>
    </row>
    <row r="679" spans="1:4" ht="15.75" thickBot="1">
      <c r="A679" s="33">
        <v>6333</v>
      </c>
      <c r="B679" s="32" t="s">
        <v>787</v>
      </c>
      <c r="C679" s="113">
        <v>6250</v>
      </c>
      <c r="D679" s="32" t="s">
        <v>1668</v>
      </c>
    </row>
    <row r="680" spans="1:4" ht="15.75" thickBot="1">
      <c r="A680" s="33">
        <v>6334</v>
      </c>
      <c r="B680" s="32" t="s">
        <v>788</v>
      </c>
      <c r="C680" s="113">
        <v>6251</v>
      </c>
      <c r="D680" s="32" t="s">
        <v>1543</v>
      </c>
    </row>
    <row r="681" spans="1:4" ht="15.75" thickBot="1">
      <c r="A681" s="33">
        <v>6335</v>
      </c>
      <c r="B681" s="32" t="s">
        <v>789</v>
      </c>
      <c r="C681" s="113">
        <v>6252</v>
      </c>
      <c r="D681" s="32" t="s">
        <v>1544</v>
      </c>
    </row>
    <row r="682" spans="1:4" ht="15.75" thickBot="1">
      <c r="A682" s="33">
        <v>6336</v>
      </c>
      <c r="B682" s="32" t="s">
        <v>790</v>
      </c>
      <c r="C682" s="113">
        <v>6253</v>
      </c>
      <c r="D682" s="32" t="s">
        <v>1669</v>
      </c>
    </row>
    <row r="683" spans="1:4" ht="15.75" thickBot="1">
      <c r="A683" s="33">
        <v>6337</v>
      </c>
      <c r="B683" s="32" t="s">
        <v>791</v>
      </c>
      <c r="C683" s="113">
        <v>6254</v>
      </c>
      <c r="D683" s="32" t="s">
        <v>1670</v>
      </c>
    </row>
    <row r="684" spans="1:4" ht="15.75" thickBot="1">
      <c r="A684" s="33">
        <v>6338</v>
      </c>
      <c r="B684" s="32" t="s">
        <v>792</v>
      </c>
      <c r="C684" s="113">
        <v>6255</v>
      </c>
      <c r="D684" s="32" t="s">
        <v>1671</v>
      </c>
    </row>
    <row r="685" spans="1:4" ht="15.75" thickBot="1">
      <c r="A685" s="33">
        <v>6339</v>
      </c>
      <c r="B685" s="32" t="s">
        <v>793</v>
      </c>
      <c r="C685" s="113">
        <v>6256</v>
      </c>
      <c r="D685" s="32" t="s">
        <v>1672</v>
      </c>
    </row>
    <row r="686" spans="1:4" ht="15.75" thickBot="1">
      <c r="A686" s="33">
        <v>6401</v>
      </c>
      <c r="B686" s="32" t="s">
        <v>794</v>
      </c>
      <c r="C686" s="113">
        <v>6257</v>
      </c>
      <c r="D686" s="32" t="s">
        <v>1673</v>
      </c>
    </row>
    <row r="687" spans="1:4" ht="15.75" thickBot="1">
      <c r="A687" s="33">
        <v>6402</v>
      </c>
      <c r="B687" s="32" t="s">
        <v>795</v>
      </c>
      <c r="C687" s="113">
        <v>6258</v>
      </c>
      <c r="D687" s="32" t="s">
        <v>1674</v>
      </c>
    </row>
    <row r="688" spans="1:4" ht="15.75" thickBot="1">
      <c r="A688" s="33">
        <v>6403</v>
      </c>
      <c r="B688" s="32" t="s">
        <v>796</v>
      </c>
      <c r="C688" s="113">
        <v>6259</v>
      </c>
      <c r="D688" s="32" t="s">
        <v>1675</v>
      </c>
    </row>
    <row r="689" spans="1:4" ht="15.75" thickBot="1">
      <c r="A689" s="33">
        <v>6404</v>
      </c>
      <c r="B689" s="32" t="s">
        <v>797</v>
      </c>
      <c r="C689" s="113">
        <v>6260</v>
      </c>
      <c r="D689" s="32" t="s">
        <v>1676</v>
      </c>
    </row>
    <row r="690" spans="1:4" ht="15.75" thickBot="1">
      <c r="A690" s="33">
        <v>6405</v>
      </c>
      <c r="B690" s="32" t="s">
        <v>798</v>
      </c>
      <c r="C690" s="113">
        <v>6261</v>
      </c>
      <c r="D690" s="32" t="s">
        <v>3036</v>
      </c>
    </row>
    <row r="691" spans="1:4" ht="15.75" thickBot="1">
      <c r="A691" s="33">
        <v>6406</v>
      </c>
      <c r="B691" s="32" t="s">
        <v>799</v>
      </c>
      <c r="C691" s="113">
        <v>6262</v>
      </c>
      <c r="D691" s="32" t="s">
        <v>3037</v>
      </c>
    </row>
    <row r="692" spans="1:4" ht="15.75" thickBot="1">
      <c r="A692" s="33">
        <v>6407</v>
      </c>
      <c r="B692" s="32" t="s">
        <v>800</v>
      </c>
      <c r="C692" s="113">
        <v>6263</v>
      </c>
      <c r="D692" s="32" t="s">
        <v>3038</v>
      </c>
    </row>
    <row r="693" spans="1:4" ht="15.75" thickBot="1">
      <c r="A693" s="33">
        <v>6408</v>
      </c>
      <c r="B693" s="32" t="s">
        <v>801</v>
      </c>
      <c r="C693" s="113">
        <v>6264</v>
      </c>
      <c r="D693" s="32" t="s">
        <v>3039</v>
      </c>
    </row>
    <row r="694" spans="1:4" ht="15.75" thickBot="1">
      <c r="A694" s="33">
        <v>6409</v>
      </c>
      <c r="B694" s="32" t="s">
        <v>802</v>
      </c>
      <c r="C694" s="113">
        <v>6300</v>
      </c>
      <c r="D694" s="32" t="s">
        <v>2968</v>
      </c>
    </row>
    <row r="695" spans="1:4" ht="15.75" thickBot="1">
      <c r="A695" s="33">
        <v>6410</v>
      </c>
      <c r="B695" s="32" t="s">
        <v>803</v>
      </c>
      <c r="C695" s="113">
        <v>6301</v>
      </c>
      <c r="D695" s="32" t="s">
        <v>1534</v>
      </c>
    </row>
    <row r="696" spans="1:4" ht="15.75" thickBot="1">
      <c r="A696" s="33">
        <v>6411</v>
      </c>
      <c r="B696" s="32" t="s">
        <v>804</v>
      </c>
      <c r="C696" s="113">
        <v>6302</v>
      </c>
      <c r="D696" s="32" t="s">
        <v>1535</v>
      </c>
    </row>
    <row r="697" spans="1:4" ht="15.75" thickBot="1">
      <c r="A697" s="33">
        <v>6412</v>
      </c>
      <c r="B697" s="32" t="s">
        <v>805</v>
      </c>
      <c r="C697" s="113">
        <v>6303</v>
      </c>
      <c r="D697" s="32" t="s">
        <v>1536</v>
      </c>
    </row>
    <row r="698" spans="1:4" ht="15.75" thickBot="1">
      <c r="A698" s="33">
        <v>6413</v>
      </c>
      <c r="B698" s="32" t="s">
        <v>806</v>
      </c>
      <c r="C698" s="113">
        <v>6350</v>
      </c>
      <c r="D698" s="32" t="s">
        <v>2969</v>
      </c>
    </row>
    <row r="699" spans="1:4" ht="15.75" thickBot="1">
      <c r="A699" s="33">
        <v>6414</v>
      </c>
      <c r="B699" s="32" t="s">
        <v>807</v>
      </c>
      <c r="C699" s="113">
        <v>6351</v>
      </c>
      <c r="D699" s="32" t="s">
        <v>2971</v>
      </c>
    </row>
    <row r="700" spans="1:4" ht="15.75" thickBot="1">
      <c r="A700" s="33">
        <v>6415</v>
      </c>
      <c r="B700" s="32" t="s">
        <v>808</v>
      </c>
      <c r="C700" s="113">
        <v>6352</v>
      </c>
      <c r="D700" s="32" t="s">
        <v>2972</v>
      </c>
    </row>
    <row r="701" spans="1:4" ht="15.75" thickBot="1">
      <c r="A701" s="33">
        <v>6416</v>
      </c>
      <c r="B701" s="32" t="s">
        <v>809</v>
      </c>
      <c r="C701" s="113">
        <v>6353</v>
      </c>
      <c r="D701" s="32" t="s">
        <v>1537</v>
      </c>
    </row>
    <row r="702" spans="1:4" ht="15.75" thickBot="1">
      <c r="A702" s="33">
        <v>6417</v>
      </c>
      <c r="B702" s="32" t="s">
        <v>810</v>
      </c>
      <c r="C702" s="113">
        <v>6354</v>
      </c>
      <c r="D702" s="32" t="s">
        <v>1538</v>
      </c>
    </row>
    <row r="703" spans="1:4" ht="15.75" thickBot="1">
      <c r="A703" s="33">
        <v>6418</v>
      </c>
      <c r="B703" s="32" t="s">
        <v>811</v>
      </c>
      <c r="C703" s="113">
        <v>6355</v>
      </c>
      <c r="D703" s="32" t="s">
        <v>1541</v>
      </c>
    </row>
    <row r="704" spans="1:4" ht="15.75" thickBot="1">
      <c r="A704" s="33">
        <v>6419</v>
      </c>
      <c r="B704" s="32" t="s">
        <v>812</v>
      </c>
      <c r="C704" s="113">
        <v>6356</v>
      </c>
      <c r="D704" s="32" t="s">
        <v>1542</v>
      </c>
    </row>
    <row r="705" spans="1:4" ht="15.75" thickBot="1">
      <c r="A705" s="33">
        <v>6420</v>
      </c>
      <c r="B705" s="32" t="s">
        <v>813</v>
      </c>
      <c r="C705" s="113">
        <v>6357</v>
      </c>
      <c r="D705" s="32" t="s">
        <v>2973</v>
      </c>
    </row>
    <row r="706" spans="1:4" ht="15.75" thickBot="1">
      <c r="A706" s="33">
        <v>6421</v>
      </c>
      <c r="B706" s="32" t="s">
        <v>814</v>
      </c>
      <c r="C706" s="113">
        <v>6361</v>
      </c>
      <c r="D706" s="32" t="s">
        <v>2974</v>
      </c>
    </row>
    <row r="707" spans="1:4" ht="15.75" thickBot="1">
      <c r="A707" s="33">
        <v>6422</v>
      </c>
      <c r="B707" s="32" t="s">
        <v>815</v>
      </c>
      <c r="C707" s="113">
        <v>6365</v>
      </c>
      <c r="D707" s="32" t="s">
        <v>1545</v>
      </c>
    </row>
    <row r="708" spans="1:4" ht="15.75" thickBot="1">
      <c r="A708" s="33">
        <v>6423</v>
      </c>
      <c r="B708" s="32" t="s">
        <v>816</v>
      </c>
      <c r="C708" s="113">
        <v>6366</v>
      </c>
      <c r="D708" s="32" t="s">
        <v>2975</v>
      </c>
    </row>
    <row r="709" spans="1:4" ht="15.75" thickBot="1">
      <c r="A709" s="33">
        <v>6424</v>
      </c>
      <c r="B709" s="32" t="s">
        <v>817</v>
      </c>
      <c r="C709" s="113">
        <v>6400</v>
      </c>
      <c r="D709" s="32" t="s">
        <v>1546</v>
      </c>
    </row>
    <row r="710" spans="1:4" ht="15.75" thickBot="1">
      <c r="A710" s="33">
        <v>6425</v>
      </c>
      <c r="B710" s="32" t="s">
        <v>818</v>
      </c>
      <c r="C710" s="113">
        <v>6401</v>
      </c>
      <c r="D710" s="32" t="s">
        <v>3019</v>
      </c>
    </row>
    <row r="711" spans="1:4" ht="15.75" thickBot="1">
      <c r="A711" s="33">
        <v>6426</v>
      </c>
      <c r="B711" s="32" t="s">
        <v>819</v>
      </c>
      <c r="C711" s="113">
        <v>6402</v>
      </c>
      <c r="D711" s="32" t="s">
        <v>1547</v>
      </c>
    </row>
    <row r="712" spans="1:4" ht="15.75" thickBot="1">
      <c r="A712" s="33">
        <v>6427</v>
      </c>
      <c r="B712" s="32" t="s">
        <v>820</v>
      </c>
      <c r="C712" s="113">
        <v>6450</v>
      </c>
      <c r="D712" s="32" t="s">
        <v>1548</v>
      </c>
    </row>
    <row r="713" spans="1:4" ht="15.75" thickBot="1">
      <c r="A713" s="33">
        <v>6428</v>
      </c>
      <c r="B713" s="32" t="s">
        <v>821</v>
      </c>
      <c r="C713" s="113">
        <v>6451</v>
      </c>
      <c r="D713" s="32" t="s">
        <v>1549</v>
      </c>
    </row>
    <row r="714" spans="1:4" ht="15.75" thickBot="1">
      <c r="A714" s="33">
        <v>6429</v>
      </c>
      <c r="B714" s="32" t="s">
        <v>822</v>
      </c>
      <c r="C714" s="113">
        <v>6452</v>
      </c>
      <c r="D714" s="32" t="s">
        <v>1550</v>
      </c>
    </row>
    <row r="715" spans="1:4" ht="15.75" thickBot="1">
      <c r="A715" s="33">
        <v>6430</v>
      </c>
      <c r="B715" s="32" t="s">
        <v>823</v>
      </c>
      <c r="C715" s="113">
        <v>6453</v>
      </c>
      <c r="D715" s="32" t="s">
        <v>1551</v>
      </c>
    </row>
    <row r="716" spans="1:4" ht="15.75" thickBot="1">
      <c r="A716" s="33">
        <v>6431</v>
      </c>
      <c r="B716" s="32" t="s">
        <v>824</v>
      </c>
      <c r="C716" s="113">
        <v>6500</v>
      </c>
      <c r="D716" s="32" t="s">
        <v>1552</v>
      </c>
    </row>
    <row r="717" spans="1:4" ht="15.75" thickBot="1">
      <c r="A717" s="33">
        <v>6432</v>
      </c>
      <c r="B717" s="32" t="s">
        <v>825</v>
      </c>
      <c r="C717" s="113">
        <v>6550</v>
      </c>
      <c r="D717" s="32" t="s">
        <v>1554</v>
      </c>
    </row>
    <row r="718" spans="1:4" ht="15.75" thickBot="1">
      <c r="A718" s="33">
        <v>6433</v>
      </c>
      <c r="B718" s="32" t="s">
        <v>826</v>
      </c>
      <c r="C718" s="113">
        <v>6551</v>
      </c>
      <c r="D718" s="32" t="s">
        <v>1555</v>
      </c>
    </row>
    <row r="719" spans="1:4" ht="15.75" thickBot="1">
      <c r="A719" s="33">
        <v>6434</v>
      </c>
      <c r="B719" s="32" t="s">
        <v>827</v>
      </c>
      <c r="C719" s="113">
        <v>6552</v>
      </c>
      <c r="D719" s="32" t="s">
        <v>1556</v>
      </c>
    </row>
    <row r="720" spans="1:4" ht="15.75" thickBot="1">
      <c r="A720" s="33">
        <v>6435</v>
      </c>
      <c r="B720" s="32" t="s">
        <v>828</v>
      </c>
      <c r="C720" s="113">
        <v>6553</v>
      </c>
      <c r="D720" s="32" t="s">
        <v>1557</v>
      </c>
    </row>
    <row r="721" spans="1:4" ht="15.75" thickBot="1">
      <c r="A721" s="33">
        <v>6436</v>
      </c>
      <c r="B721" s="32" t="s">
        <v>829</v>
      </c>
      <c r="C721" s="113">
        <v>6554</v>
      </c>
      <c r="D721" s="32" t="s">
        <v>1577</v>
      </c>
    </row>
    <row r="722" spans="1:4" ht="15.75" thickBot="1">
      <c r="A722" s="33">
        <v>6437</v>
      </c>
      <c r="B722" s="32" t="s">
        <v>830</v>
      </c>
      <c r="C722" s="113">
        <v>6555</v>
      </c>
      <c r="D722" s="32" t="s">
        <v>1565</v>
      </c>
    </row>
    <row r="723" spans="1:4" ht="15.75" thickBot="1">
      <c r="A723" s="33">
        <v>6438</v>
      </c>
      <c r="B723" s="32" t="s">
        <v>831</v>
      </c>
      <c r="C723" s="113">
        <v>6556</v>
      </c>
      <c r="D723" s="32" t="s">
        <v>1558</v>
      </c>
    </row>
    <row r="724" spans="1:4" ht="15.75" thickBot="1">
      <c r="A724" s="33">
        <v>6439</v>
      </c>
      <c r="B724" s="32" t="s">
        <v>832</v>
      </c>
      <c r="C724" s="113">
        <v>6557</v>
      </c>
      <c r="D724" s="32" t="s">
        <v>1559</v>
      </c>
    </row>
    <row r="725" spans="1:4" ht="15.75" thickBot="1">
      <c r="A725" s="33">
        <v>6440</v>
      </c>
      <c r="B725" s="32" t="s">
        <v>833</v>
      </c>
      <c r="C725" s="113">
        <v>6558</v>
      </c>
      <c r="D725" s="32" t="s">
        <v>1560</v>
      </c>
    </row>
    <row r="726" spans="1:4" ht="15.75" thickBot="1">
      <c r="A726" s="33">
        <v>6441</v>
      </c>
      <c r="B726" s="32" t="s">
        <v>834</v>
      </c>
      <c r="C726" s="113">
        <v>6559</v>
      </c>
      <c r="D726" s="32" t="s">
        <v>1561</v>
      </c>
    </row>
    <row r="727" spans="1:4" ht="15.75" thickBot="1">
      <c r="A727" s="33">
        <v>6442</v>
      </c>
      <c r="B727" s="32" t="s">
        <v>835</v>
      </c>
      <c r="C727" s="113">
        <v>6560</v>
      </c>
      <c r="D727" s="32" t="s">
        <v>1562</v>
      </c>
    </row>
    <row r="728" spans="1:4" ht="15.75" thickBot="1">
      <c r="A728" s="33">
        <v>6443</v>
      </c>
      <c r="B728" s="32" t="s">
        <v>836</v>
      </c>
      <c r="C728" s="113">
        <v>6561</v>
      </c>
      <c r="D728" s="32" t="s">
        <v>1578</v>
      </c>
    </row>
    <row r="729" spans="1:4" ht="15.75" thickBot="1">
      <c r="A729" s="33">
        <v>6444</v>
      </c>
      <c r="B729" s="32" t="s">
        <v>837</v>
      </c>
      <c r="C729" s="113">
        <v>6562</v>
      </c>
      <c r="D729" s="32" t="s">
        <v>1579</v>
      </c>
    </row>
    <row r="730" spans="1:4" ht="15.75" thickBot="1">
      <c r="A730" s="33">
        <v>6445</v>
      </c>
      <c r="B730" s="32" t="s">
        <v>838</v>
      </c>
      <c r="C730" s="113">
        <v>6600</v>
      </c>
      <c r="D730" s="32" t="s">
        <v>1566</v>
      </c>
    </row>
    <row r="731" spans="1:4" ht="15.75" thickBot="1">
      <c r="A731" s="33">
        <v>6446</v>
      </c>
      <c r="B731" s="32" t="s">
        <v>839</v>
      </c>
      <c r="C731" s="113">
        <v>6601</v>
      </c>
      <c r="D731" s="32" t="s">
        <v>1567</v>
      </c>
    </row>
    <row r="732" spans="1:4" ht="15.75" thickBot="1">
      <c r="A732" s="33">
        <v>6447</v>
      </c>
      <c r="B732" s="32" t="s">
        <v>840</v>
      </c>
      <c r="C732" s="113">
        <v>6602</v>
      </c>
      <c r="D732" s="32" t="s">
        <v>1568</v>
      </c>
    </row>
    <row r="733" spans="1:4" ht="15.75" thickBot="1">
      <c r="A733" s="33">
        <v>6448</v>
      </c>
      <c r="B733" s="32" t="s">
        <v>841</v>
      </c>
      <c r="C733" s="113">
        <v>6603</v>
      </c>
      <c r="D733" s="32" t="s">
        <v>1569</v>
      </c>
    </row>
    <row r="734" spans="1:4" ht="15.75" thickBot="1">
      <c r="A734" s="33">
        <v>6449</v>
      </c>
      <c r="B734" s="32" t="s">
        <v>842</v>
      </c>
      <c r="C734" s="113">
        <v>6604</v>
      </c>
      <c r="D734" s="32" t="s">
        <v>1570</v>
      </c>
    </row>
    <row r="735" spans="1:4" ht="15.75" thickBot="1">
      <c r="A735" s="33">
        <v>6450</v>
      </c>
      <c r="B735" s="32" t="s">
        <v>843</v>
      </c>
      <c r="C735" s="113">
        <v>6605</v>
      </c>
      <c r="D735" s="32" t="s">
        <v>1571</v>
      </c>
    </row>
    <row r="736" spans="1:4" ht="15.75" thickBot="1">
      <c r="A736" s="33">
        <v>6451</v>
      </c>
      <c r="B736" s="32" t="s">
        <v>844</v>
      </c>
      <c r="C736" s="113">
        <v>6606</v>
      </c>
      <c r="D736" s="32" t="s">
        <v>1572</v>
      </c>
    </row>
    <row r="737" spans="1:4" ht="15.75" thickBot="1">
      <c r="A737" s="33">
        <v>6452</v>
      </c>
      <c r="B737" s="32" t="s">
        <v>845</v>
      </c>
      <c r="C737" s="113">
        <v>6608</v>
      </c>
      <c r="D737" s="32" t="s">
        <v>1573</v>
      </c>
    </row>
    <row r="738" spans="1:4" ht="15.75" thickBot="1">
      <c r="A738" s="33">
        <v>6453</v>
      </c>
      <c r="B738" s="32" t="s">
        <v>846</v>
      </c>
      <c r="C738" s="113">
        <v>6609</v>
      </c>
      <c r="D738" s="32" t="s">
        <v>1574</v>
      </c>
    </row>
    <row r="739" spans="1:4" ht="15.75" thickBot="1">
      <c r="A739" s="33">
        <v>6454</v>
      </c>
      <c r="B739" s="32" t="s">
        <v>847</v>
      </c>
      <c r="C739" s="113">
        <v>6610</v>
      </c>
      <c r="D739" s="32" t="s">
        <v>1575</v>
      </c>
    </row>
    <row r="740" spans="1:4" ht="15.75" thickBot="1">
      <c r="A740" s="33">
        <v>6455</v>
      </c>
      <c r="B740" s="32" t="s">
        <v>848</v>
      </c>
      <c r="C740" s="113">
        <v>6611</v>
      </c>
      <c r="D740" s="32" t="s">
        <v>1576</v>
      </c>
    </row>
    <row r="741" spans="1:4" ht="15.75" thickBot="1">
      <c r="A741" s="33">
        <v>6456</v>
      </c>
      <c r="B741" s="32" t="s">
        <v>849</v>
      </c>
      <c r="C741" s="113">
        <v>6612</v>
      </c>
      <c r="D741" s="32" t="s">
        <v>1563</v>
      </c>
    </row>
    <row r="742" spans="1:4" ht="15.75" thickBot="1">
      <c r="A742" s="33">
        <v>6457</v>
      </c>
      <c r="B742" s="32" t="s">
        <v>850</v>
      </c>
      <c r="C742" s="113">
        <v>6640</v>
      </c>
      <c r="D742" s="32" t="s">
        <v>1553</v>
      </c>
    </row>
    <row r="743" spans="1:4" ht="15.75" thickBot="1">
      <c r="A743" s="33">
        <v>6458</v>
      </c>
      <c r="B743" s="32" t="s">
        <v>851</v>
      </c>
      <c r="C743" s="113">
        <v>6650</v>
      </c>
      <c r="D743" s="32" t="s">
        <v>1584</v>
      </c>
    </row>
    <row r="744" spans="1:4" ht="15.75" thickBot="1">
      <c r="A744" s="33">
        <v>6459</v>
      </c>
      <c r="B744" s="32" t="s">
        <v>852</v>
      </c>
      <c r="C744" s="113">
        <v>6651</v>
      </c>
      <c r="D744" s="32" t="s">
        <v>1581</v>
      </c>
    </row>
    <row r="745" spans="1:4" ht="15.75" thickBot="1">
      <c r="A745" s="33">
        <v>6460</v>
      </c>
      <c r="B745" s="32" t="s">
        <v>853</v>
      </c>
      <c r="C745" s="113">
        <v>6652</v>
      </c>
      <c r="D745" s="32" t="s">
        <v>1582</v>
      </c>
    </row>
    <row r="746" spans="1:4" ht="15.75" thickBot="1">
      <c r="A746" s="33">
        <v>6461</v>
      </c>
      <c r="B746" s="32" t="s">
        <v>854</v>
      </c>
      <c r="C746" s="113">
        <v>6653</v>
      </c>
      <c r="D746" s="32" t="s">
        <v>1583</v>
      </c>
    </row>
    <row r="747" spans="1:4" ht="15.75" thickBot="1">
      <c r="A747" s="33">
        <v>6462</v>
      </c>
      <c r="B747" s="32" t="s">
        <v>855</v>
      </c>
      <c r="C747" s="113">
        <v>6700</v>
      </c>
      <c r="D747" s="32" t="s">
        <v>3063</v>
      </c>
    </row>
    <row r="748" spans="1:4" ht="15.75" thickBot="1">
      <c r="A748" s="33">
        <v>6463</v>
      </c>
      <c r="B748" s="32" t="s">
        <v>856</v>
      </c>
      <c r="C748" s="113">
        <v>7000</v>
      </c>
      <c r="D748" s="32" t="s">
        <v>1596</v>
      </c>
    </row>
    <row r="749" spans="1:4" ht="15.75" thickBot="1">
      <c r="A749" s="33">
        <v>6464</v>
      </c>
      <c r="B749" s="32" t="s">
        <v>857</v>
      </c>
      <c r="C749" s="113">
        <v>7001</v>
      </c>
      <c r="D749" s="32" t="s">
        <v>3029</v>
      </c>
    </row>
    <row r="750" spans="1:4" ht="15.75" thickBot="1">
      <c r="A750" s="33">
        <v>6465</v>
      </c>
      <c r="B750" s="32" t="s">
        <v>858</v>
      </c>
      <c r="C750" s="113">
        <v>7050</v>
      </c>
      <c r="D750" s="32" t="s">
        <v>1597</v>
      </c>
    </row>
    <row r="751" spans="1:4" ht="15.75" thickBot="1">
      <c r="A751" s="33">
        <v>6466</v>
      </c>
      <c r="B751" s="32" t="s">
        <v>859</v>
      </c>
      <c r="C751" s="113">
        <v>7051</v>
      </c>
      <c r="D751" s="32" t="s">
        <v>1599</v>
      </c>
    </row>
    <row r="752" spans="1:4" ht="15.75" thickBot="1">
      <c r="A752" s="33">
        <v>6467</v>
      </c>
      <c r="B752" s="32" t="s">
        <v>860</v>
      </c>
      <c r="C752" s="113">
        <v>7052</v>
      </c>
      <c r="D752" s="32" t="s">
        <v>1604</v>
      </c>
    </row>
    <row r="753" spans="1:4" ht="15.75" thickBot="1">
      <c r="A753" s="33">
        <v>6468</v>
      </c>
      <c r="B753" s="32" t="s">
        <v>861</v>
      </c>
      <c r="C753" s="113">
        <v>7053</v>
      </c>
      <c r="D753" s="32" t="s">
        <v>1613</v>
      </c>
    </row>
    <row r="754" spans="1:4" ht="15.75" thickBot="1">
      <c r="A754" s="33">
        <v>6469</v>
      </c>
      <c r="B754" s="32" t="s">
        <v>862</v>
      </c>
      <c r="C754" s="113">
        <v>7054</v>
      </c>
      <c r="D754" s="32" t="s">
        <v>1600</v>
      </c>
    </row>
    <row r="755" spans="1:4" ht="15.75" thickBot="1">
      <c r="A755" s="33">
        <v>6470</v>
      </c>
      <c r="B755" s="32" t="s">
        <v>863</v>
      </c>
      <c r="C755" s="113">
        <v>7100</v>
      </c>
      <c r="D755" s="32" t="s">
        <v>1598</v>
      </c>
    </row>
    <row r="756" spans="1:4" ht="15.75" thickBot="1">
      <c r="A756" s="33">
        <v>6471</v>
      </c>
      <c r="B756" s="32" t="s">
        <v>864</v>
      </c>
      <c r="C756" s="113">
        <v>7150</v>
      </c>
      <c r="D756" s="32" t="s">
        <v>1601</v>
      </c>
    </row>
    <row r="757" spans="1:4" ht="15.75" thickBot="1">
      <c r="A757" s="33">
        <v>6472</v>
      </c>
      <c r="B757" s="32" t="s">
        <v>865</v>
      </c>
      <c r="C757" s="113">
        <v>7151</v>
      </c>
      <c r="D757" s="32" t="s">
        <v>1602</v>
      </c>
    </row>
    <row r="758" spans="1:4" ht="15.75" thickBot="1">
      <c r="A758" s="33">
        <v>6473</v>
      </c>
      <c r="B758" s="32" t="s">
        <v>866</v>
      </c>
      <c r="C758" s="113">
        <v>7200</v>
      </c>
      <c r="D758" s="32" t="s">
        <v>1605</v>
      </c>
    </row>
    <row r="759" spans="1:4" ht="15.75" thickBot="1">
      <c r="A759" s="33">
        <v>6474</v>
      </c>
      <c r="B759" s="32" t="s">
        <v>867</v>
      </c>
      <c r="C759" s="113">
        <v>7201</v>
      </c>
      <c r="D759" s="32" t="s">
        <v>1614</v>
      </c>
    </row>
    <row r="760" spans="1:4" ht="15.75" thickBot="1">
      <c r="A760" s="33">
        <v>6475</v>
      </c>
      <c r="B760" s="32" t="s">
        <v>868</v>
      </c>
      <c r="C760" s="113">
        <v>7202</v>
      </c>
      <c r="D760" s="32" t="s">
        <v>1681</v>
      </c>
    </row>
    <row r="761" spans="1:4" ht="15.75" thickBot="1">
      <c r="A761" s="33">
        <v>6476</v>
      </c>
      <c r="B761" s="32" t="s">
        <v>869</v>
      </c>
      <c r="C761" s="113">
        <v>7203</v>
      </c>
      <c r="D761" s="32" t="s">
        <v>1682</v>
      </c>
    </row>
    <row r="762" spans="1:4" ht="15.75" thickBot="1">
      <c r="A762" s="33">
        <v>6477</v>
      </c>
      <c r="B762" s="32" t="s">
        <v>870</v>
      </c>
      <c r="C762" s="113">
        <v>7204</v>
      </c>
      <c r="D762" s="32" t="s">
        <v>1683</v>
      </c>
    </row>
    <row r="763" spans="1:4" ht="15.75" thickBot="1">
      <c r="A763" s="33">
        <v>6478</v>
      </c>
      <c r="B763" s="32" t="s">
        <v>871</v>
      </c>
      <c r="C763" s="113">
        <v>7205</v>
      </c>
      <c r="D763" s="32" t="s">
        <v>3040</v>
      </c>
    </row>
    <row r="764" spans="1:4" ht="15.75" thickBot="1">
      <c r="A764" s="33">
        <v>6479</v>
      </c>
      <c r="B764" s="32" t="s">
        <v>872</v>
      </c>
      <c r="C764" s="113">
        <v>7250</v>
      </c>
      <c r="D764" s="32" t="s">
        <v>1606</v>
      </c>
    </row>
    <row r="765" spans="1:4" ht="15.75" thickBot="1">
      <c r="A765" s="33">
        <v>6480</v>
      </c>
      <c r="B765" s="32" t="s">
        <v>873</v>
      </c>
      <c r="C765" s="113">
        <v>7251</v>
      </c>
      <c r="D765" s="32" t="s">
        <v>1609</v>
      </c>
    </row>
    <row r="766" spans="1:4" ht="15.75" thickBot="1">
      <c r="A766" s="33">
        <v>6481</v>
      </c>
      <c r="B766" s="32" t="s">
        <v>874</v>
      </c>
      <c r="C766" s="113">
        <v>7252</v>
      </c>
      <c r="D766" s="32" t="s">
        <v>1603</v>
      </c>
    </row>
    <row r="767" spans="1:4" ht="15.75" thickBot="1">
      <c r="A767" s="33">
        <v>6482</v>
      </c>
      <c r="B767" s="32" t="s">
        <v>875</v>
      </c>
      <c r="C767" s="113">
        <v>7253</v>
      </c>
      <c r="D767" s="32" t="s">
        <v>1610</v>
      </c>
    </row>
    <row r="768" spans="1:4" ht="15.75" thickBot="1">
      <c r="A768" s="33">
        <v>6483</v>
      </c>
      <c r="B768" s="32" t="s">
        <v>876</v>
      </c>
      <c r="C768" s="113">
        <v>7254</v>
      </c>
      <c r="D768" s="32" t="s">
        <v>1607</v>
      </c>
    </row>
    <row r="769" spans="1:4" ht="15.75" thickBot="1">
      <c r="A769" s="33">
        <v>6484</v>
      </c>
      <c r="B769" s="32" t="s">
        <v>877</v>
      </c>
      <c r="C769" s="113">
        <v>7255</v>
      </c>
      <c r="D769" s="32" t="s">
        <v>1684</v>
      </c>
    </row>
    <row r="770" spans="1:4" ht="15.75" thickBot="1">
      <c r="A770" s="33">
        <v>6485</v>
      </c>
      <c r="B770" s="32" t="s">
        <v>878</v>
      </c>
      <c r="C770" s="113">
        <v>7256</v>
      </c>
      <c r="D770" s="32" t="s">
        <v>1608</v>
      </c>
    </row>
    <row r="771" spans="1:4" ht="15.75" thickBot="1">
      <c r="A771" s="33">
        <v>6486</v>
      </c>
      <c r="B771" s="32" t="s">
        <v>879</v>
      </c>
      <c r="C771" s="113">
        <v>7257</v>
      </c>
      <c r="D771" s="32" t="s">
        <v>1611</v>
      </c>
    </row>
    <row r="772" spans="1:4" ht="15.75" thickBot="1">
      <c r="A772" s="33">
        <v>6487</v>
      </c>
      <c r="B772" s="32" t="s">
        <v>880</v>
      </c>
      <c r="C772" s="113">
        <v>7258</v>
      </c>
      <c r="D772" s="32" t="s">
        <v>1612</v>
      </c>
    </row>
    <row r="773" spans="1:4" ht="15.75" thickBot="1">
      <c r="A773" s="33">
        <v>6488</v>
      </c>
      <c r="B773" s="32" t="s">
        <v>881</v>
      </c>
      <c r="C773" s="113">
        <v>7300</v>
      </c>
      <c r="D773" s="32" t="s">
        <v>1615</v>
      </c>
    </row>
    <row r="774" spans="1:4" ht="15.75" thickBot="1">
      <c r="A774" s="33">
        <v>6489</v>
      </c>
      <c r="B774" s="32" t="s">
        <v>882</v>
      </c>
      <c r="C774" s="113">
        <v>7302</v>
      </c>
      <c r="D774" s="32" t="s">
        <v>1645</v>
      </c>
    </row>
    <row r="775" spans="1:4" ht="15.75" thickBot="1">
      <c r="A775" s="33">
        <v>6490</v>
      </c>
      <c r="B775" s="32" t="s">
        <v>883</v>
      </c>
      <c r="C775" s="113">
        <v>7303</v>
      </c>
      <c r="D775" s="32" t="s">
        <v>3035</v>
      </c>
    </row>
    <row r="776" spans="1:4" ht="15.75" thickBot="1">
      <c r="A776" s="33">
        <v>6491</v>
      </c>
      <c r="B776" s="32" t="s">
        <v>884</v>
      </c>
      <c r="C776" s="113">
        <v>7304</v>
      </c>
      <c r="D776" s="32" t="s">
        <v>3033</v>
      </c>
    </row>
    <row r="777" spans="1:4" ht="15.75" thickBot="1">
      <c r="A777" s="33">
        <v>6492</v>
      </c>
      <c r="B777" s="32" t="s">
        <v>885</v>
      </c>
      <c r="C777" s="113">
        <v>7305</v>
      </c>
      <c r="D777" s="32" t="s">
        <v>1646</v>
      </c>
    </row>
    <row r="778" spans="1:4" ht="15.75" thickBot="1">
      <c r="A778" s="33">
        <v>6493</v>
      </c>
      <c r="B778" s="32" t="s">
        <v>886</v>
      </c>
      <c r="C778" s="113">
        <v>7306</v>
      </c>
      <c r="D778" s="32" t="s">
        <v>1647</v>
      </c>
    </row>
    <row r="779" spans="1:4" ht="15.75" thickBot="1">
      <c r="A779" s="33">
        <v>6494</v>
      </c>
      <c r="B779" s="32" t="s">
        <v>887</v>
      </c>
      <c r="C779" s="113">
        <v>7350</v>
      </c>
      <c r="D779" s="32" t="s">
        <v>1616</v>
      </c>
    </row>
    <row r="780" spans="1:4" ht="15.75" thickBot="1">
      <c r="A780" s="33">
        <v>6700</v>
      </c>
      <c r="B780" s="32" t="s">
        <v>888</v>
      </c>
      <c r="C780" s="113">
        <v>7351</v>
      </c>
      <c r="D780" s="32" t="s">
        <v>3034</v>
      </c>
    </row>
    <row r="781" spans="1:4" ht="15.75" thickBot="1">
      <c r="A781" s="33">
        <v>6800</v>
      </c>
      <c r="B781" s="32" t="s">
        <v>2309</v>
      </c>
      <c r="C781" s="113">
        <v>7352</v>
      </c>
      <c r="D781" s="32" t="s">
        <v>1617</v>
      </c>
    </row>
    <row r="782" spans="1:4" ht="15.75" thickBot="1">
      <c r="A782" s="33">
        <v>7000</v>
      </c>
      <c r="B782" s="32" t="s">
        <v>3288</v>
      </c>
      <c r="C782" s="113">
        <v>7353</v>
      </c>
      <c r="D782" s="32" t="s">
        <v>170</v>
      </c>
    </row>
    <row r="783" spans="1:4" ht="15.75" thickBot="1">
      <c r="A783" s="33">
        <v>8000</v>
      </c>
      <c r="B783" s="32" t="s">
        <v>890</v>
      </c>
      <c r="C783" s="113">
        <v>7400</v>
      </c>
      <c r="D783" s="32" t="s">
        <v>1618</v>
      </c>
    </row>
    <row r="784" spans="1:4" ht="15.75" thickBot="1">
      <c r="A784" s="33">
        <v>9106</v>
      </c>
      <c r="B784" s="32" t="s">
        <v>891</v>
      </c>
      <c r="C784" s="113">
        <v>7401</v>
      </c>
      <c r="D784" s="32" t="s">
        <v>1619</v>
      </c>
    </row>
    <row r="785" spans="1:4" ht="15.75" thickBot="1">
      <c r="A785" s="33">
        <v>9111</v>
      </c>
      <c r="B785" s="32" t="s">
        <v>893</v>
      </c>
      <c r="C785" s="113">
        <v>7402</v>
      </c>
      <c r="D785" s="32" t="s">
        <v>1620</v>
      </c>
    </row>
    <row r="786" spans="1:4" ht="15.75" thickBot="1">
      <c r="A786" s="33">
        <v>9113</v>
      </c>
      <c r="B786" s="32" t="s">
        <v>894</v>
      </c>
      <c r="C786" s="113">
        <v>7403</v>
      </c>
      <c r="D786" s="32" t="s">
        <v>1621</v>
      </c>
    </row>
    <row r="787" spans="1:4" ht="15.75" thickBot="1">
      <c r="A787" s="33">
        <v>9114</v>
      </c>
      <c r="B787" s="32" t="s">
        <v>895</v>
      </c>
      <c r="C787" s="113">
        <v>7404</v>
      </c>
      <c r="D787" s="32" t="s">
        <v>1622</v>
      </c>
    </row>
    <row r="788" spans="1:4" ht="15.75" thickBot="1">
      <c r="A788" s="33">
        <v>9116</v>
      </c>
      <c r="B788" s="32" t="s">
        <v>896</v>
      </c>
      <c r="C788" s="113">
        <v>7405</v>
      </c>
      <c r="D788" s="32" t="s">
        <v>1623</v>
      </c>
    </row>
    <row r="789" spans="1:4" ht="15.75" thickBot="1">
      <c r="A789" s="33">
        <v>9117</v>
      </c>
      <c r="B789" s="32" t="s">
        <v>897</v>
      </c>
      <c r="C789" s="113">
        <v>7406</v>
      </c>
      <c r="D789" s="32" t="s">
        <v>1624</v>
      </c>
    </row>
    <row r="790" spans="1:4" ht="15.75" thickBot="1">
      <c r="A790" s="33">
        <v>9118</v>
      </c>
      <c r="B790" s="32" t="s">
        <v>898</v>
      </c>
      <c r="C790" s="113">
        <v>7407</v>
      </c>
      <c r="D790" s="32" t="s">
        <v>1625</v>
      </c>
    </row>
    <row r="791" spans="1:4" ht="15.75" thickBot="1">
      <c r="A791" s="33">
        <v>9119</v>
      </c>
      <c r="B791" s="32" t="s">
        <v>2310</v>
      </c>
      <c r="C791" s="113">
        <v>7408</v>
      </c>
      <c r="D791" s="32" t="s">
        <v>1626</v>
      </c>
    </row>
    <row r="792" spans="1:4" ht="15.75" thickBot="1">
      <c r="A792" s="33">
        <v>9120</v>
      </c>
      <c r="B792" s="32" t="s">
        <v>899</v>
      </c>
      <c r="C792" s="113">
        <v>7450</v>
      </c>
      <c r="D792" s="32" t="s">
        <v>1627</v>
      </c>
    </row>
    <row r="793" spans="1:4" ht="15.75" thickBot="1">
      <c r="A793" s="33">
        <v>9123</v>
      </c>
      <c r="B793" s="32" t="s">
        <v>901</v>
      </c>
      <c r="C793" s="113">
        <v>7451</v>
      </c>
      <c r="D793" s="32" t="s">
        <v>1628</v>
      </c>
    </row>
    <row r="794" spans="1:4" ht="15.75" thickBot="1">
      <c r="A794" s="33">
        <v>9124</v>
      </c>
      <c r="B794" s="32" t="s">
        <v>902</v>
      </c>
      <c r="C794" s="113">
        <v>7452</v>
      </c>
      <c r="D794" s="32" t="s">
        <v>1629</v>
      </c>
    </row>
    <row r="795" spans="1:4" ht="15.75" thickBot="1">
      <c r="A795" s="33">
        <v>9125</v>
      </c>
      <c r="B795" s="32" t="s">
        <v>2311</v>
      </c>
      <c r="C795" s="113">
        <v>7453</v>
      </c>
      <c r="D795" s="32" t="s">
        <v>1630</v>
      </c>
    </row>
    <row r="796" spans="1:4" ht="15.75" thickBot="1">
      <c r="A796" s="33">
        <v>9126</v>
      </c>
      <c r="B796" s="32" t="s">
        <v>903</v>
      </c>
      <c r="C796" s="113">
        <v>7455</v>
      </c>
      <c r="D796" s="32" t="s">
        <v>1631</v>
      </c>
    </row>
    <row r="797" spans="1:4" ht="15.75" thickBot="1">
      <c r="A797" s="33">
        <v>9127</v>
      </c>
      <c r="B797" s="32" t="s">
        <v>2312</v>
      </c>
      <c r="C797" s="113">
        <v>7456</v>
      </c>
      <c r="D797" s="32" t="s">
        <v>3032</v>
      </c>
    </row>
    <row r="798" spans="1:4" ht="15.75" thickBot="1">
      <c r="A798" s="33">
        <v>9128</v>
      </c>
      <c r="B798" s="32" t="s">
        <v>2313</v>
      </c>
      <c r="C798" s="113">
        <v>7457</v>
      </c>
      <c r="D798" s="32" t="s">
        <v>3030</v>
      </c>
    </row>
    <row r="799" spans="1:4" ht="15.75" thickBot="1">
      <c r="A799" s="33">
        <v>9132</v>
      </c>
      <c r="B799" s="32" t="s">
        <v>2314</v>
      </c>
      <c r="C799" s="113">
        <v>7458</v>
      </c>
      <c r="D799" s="32" t="s">
        <v>3031</v>
      </c>
    </row>
    <row r="800" spans="1:4" ht="15.75" thickBot="1">
      <c r="A800" s="33">
        <v>9134</v>
      </c>
      <c r="B800" s="32" t="s">
        <v>2315</v>
      </c>
      <c r="C800" s="113">
        <v>7459</v>
      </c>
      <c r="D800" s="32" t="s">
        <v>3548</v>
      </c>
    </row>
    <row r="801" spans="1:4" ht="15.75" thickBot="1">
      <c r="A801" s="33">
        <v>9135</v>
      </c>
      <c r="B801" s="32" t="s">
        <v>2316</v>
      </c>
      <c r="C801" s="113">
        <v>7500</v>
      </c>
      <c r="D801" s="32" t="s">
        <v>1632</v>
      </c>
    </row>
    <row r="802" spans="1:4" ht="15.75" thickBot="1">
      <c r="A802" s="33">
        <v>9136</v>
      </c>
      <c r="B802" s="32" t="s">
        <v>2317</v>
      </c>
      <c r="C802" s="113">
        <v>7550</v>
      </c>
      <c r="D802" s="32" t="s">
        <v>1633</v>
      </c>
    </row>
    <row r="803" spans="1:4" ht="15.75" thickBot="1">
      <c r="A803" s="33">
        <v>9137</v>
      </c>
      <c r="B803" s="32" t="s">
        <v>2318</v>
      </c>
      <c r="C803" s="113">
        <v>7551</v>
      </c>
      <c r="D803" s="32" t="s">
        <v>1634</v>
      </c>
    </row>
    <row r="804" spans="1:4" ht="15.75" thickBot="1">
      <c r="A804" s="33">
        <v>9138</v>
      </c>
      <c r="B804" s="32" t="s">
        <v>2319</v>
      </c>
      <c r="C804" s="113">
        <v>7552</v>
      </c>
      <c r="D804" s="32" t="s">
        <v>1635</v>
      </c>
    </row>
    <row r="805" spans="1:4" ht="15.75" thickBot="1">
      <c r="A805" s="33">
        <v>9139</v>
      </c>
      <c r="B805" s="32" t="s">
        <v>2320</v>
      </c>
      <c r="C805" s="113">
        <v>7555</v>
      </c>
      <c r="D805" s="32" t="s">
        <v>1636</v>
      </c>
    </row>
    <row r="806" spans="1:4" ht="15.75" thickBot="1">
      <c r="A806" s="33">
        <v>9140</v>
      </c>
      <c r="B806" s="32" t="s">
        <v>2321</v>
      </c>
      <c r="C806" s="113">
        <v>7556</v>
      </c>
      <c r="D806" s="32" t="s">
        <v>1637</v>
      </c>
    </row>
    <row r="807" spans="1:4" ht="15.75" thickBot="1">
      <c r="A807" s="33">
        <v>9129</v>
      </c>
      <c r="B807" s="32" t="s">
        <v>904</v>
      </c>
      <c r="C807" s="113">
        <v>7600</v>
      </c>
      <c r="D807" s="32" t="s">
        <v>1749</v>
      </c>
    </row>
    <row r="808" spans="1:4" ht="15.75" thickBot="1">
      <c r="A808" s="33">
        <v>9700</v>
      </c>
      <c r="B808" s="32" t="s">
        <v>907</v>
      </c>
      <c r="C808" s="113">
        <v>7601</v>
      </c>
      <c r="D808" s="32" t="s">
        <v>1020</v>
      </c>
    </row>
    <row r="809" spans="1:4" ht="15.75" thickBot="1">
      <c r="A809" s="33">
        <v>9710</v>
      </c>
      <c r="B809" s="32" t="s">
        <v>908</v>
      </c>
      <c r="C809" s="113">
        <v>7602</v>
      </c>
      <c r="D809" s="32" t="s">
        <v>1762</v>
      </c>
    </row>
    <row r="810" spans="1:4" ht="15.75" thickBot="1">
      <c r="A810" s="32" t="s">
        <v>909</v>
      </c>
      <c r="B810" s="32" t="s">
        <v>910</v>
      </c>
      <c r="C810" s="113">
        <v>7603</v>
      </c>
      <c r="D810" s="32" t="s">
        <v>1750</v>
      </c>
    </row>
    <row r="811" spans="1:4" ht="15.75" thickBot="1">
      <c r="A811" s="18"/>
      <c r="C811" s="113">
        <v>7650</v>
      </c>
      <c r="D811" s="32" t="s">
        <v>1751</v>
      </c>
    </row>
    <row r="812" spans="1:4" ht="15.75" thickBot="1">
      <c r="C812" s="113">
        <v>7700</v>
      </c>
      <c r="D812" s="32" t="s">
        <v>1752</v>
      </c>
    </row>
    <row r="813" spans="1:4" ht="15.75" thickBot="1">
      <c r="C813" s="113">
        <v>7701</v>
      </c>
      <c r="D813" s="32" t="s">
        <v>1753</v>
      </c>
    </row>
    <row r="814" spans="1:4" ht="15.75" thickBot="1">
      <c r="C814" s="113">
        <v>7702</v>
      </c>
      <c r="D814" s="32" t="s">
        <v>1754</v>
      </c>
    </row>
    <row r="815" spans="1:4" ht="15.75" thickBot="1">
      <c r="C815" s="113">
        <v>7703</v>
      </c>
      <c r="D815" s="32" t="s">
        <v>1755</v>
      </c>
    </row>
    <row r="816" spans="1:4" ht="15.75" thickBot="1">
      <c r="C816" s="113">
        <v>7704</v>
      </c>
      <c r="D816" s="32" t="s">
        <v>1756</v>
      </c>
    </row>
    <row r="817" spans="3:4" ht="15.75" thickBot="1">
      <c r="C817" s="113">
        <v>7705</v>
      </c>
      <c r="D817" s="32" t="s">
        <v>1757</v>
      </c>
    </row>
    <row r="818" spans="3:4" ht="15.75" thickBot="1">
      <c r="C818" s="113">
        <v>7750</v>
      </c>
      <c r="D818" s="32" t="s">
        <v>1758</v>
      </c>
    </row>
    <row r="819" spans="3:4" ht="15.75" thickBot="1">
      <c r="C819" s="113">
        <v>7751</v>
      </c>
      <c r="D819" s="32" t="s">
        <v>1759</v>
      </c>
    </row>
    <row r="820" spans="3:4" ht="15.75" thickBot="1">
      <c r="C820" s="113">
        <v>7752</v>
      </c>
      <c r="D820" s="32" t="s">
        <v>1763</v>
      </c>
    </row>
    <row r="821" spans="3:4" ht="15.75" thickBot="1">
      <c r="C821" s="113">
        <v>7753</v>
      </c>
      <c r="D821" s="32" t="s">
        <v>1760</v>
      </c>
    </row>
    <row r="822" spans="3:4" ht="15.75" thickBot="1">
      <c r="C822" s="113">
        <v>7755</v>
      </c>
      <c r="D822" s="32" t="s">
        <v>1761</v>
      </c>
    </row>
    <row r="823" spans="3:4" ht="15.75" thickBot="1">
      <c r="C823" s="113">
        <v>7800</v>
      </c>
      <c r="D823" s="32" t="s">
        <v>1486</v>
      </c>
    </row>
    <row r="824" spans="3:4" ht="15.75" thickBot="1">
      <c r="C824" s="113">
        <v>7900</v>
      </c>
      <c r="D824" s="32" t="s">
        <v>1488</v>
      </c>
    </row>
    <row r="825" spans="3:4" ht="15.75" thickBot="1">
      <c r="C825" s="113">
        <v>7901</v>
      </c>
      <c r="D825" s="32" t="s">
        <v>1489</v>
      </c>
    </row>
    <row r="826" spans="3:4" ht="15.75" thickBot="1">
      <c r="C826" s="113">
        <v>7902</v>
      </c>
      <c r="D826" s="32" t="s">
        <v>1490</v>
      </c>
    </row>
    <row r="827" spans="3:4" ht="15.75" thickBot="1">
      <c r="C827" s="113">
        <v>7903</v>
      </c>
      <c r="D827" s="32" t="s">
        <v>1491</v>
      </c>
    </row>
    <row r="828" spans="3:4" ht="15.75" thickBot="1">
      <c r="C828" s="113">
        <v>7907</v>
      </c>
      <c r="D828" s="32" t="s">
        <v>1492</v>
      </c>
    </row>
    <row r="829" spans="3:4" ht="15.75" thickBot="1">
      <c r="C829" s="113">
        <v>7908</v>
      </c>
      <c r="D829" s="32" t="s">
        <v>1493</v>
      </c>
    </row>
    <row r="830" spans="3:4" ht="15.75" thickBot="1">
      <c r="C830" s="113">
        <v>7911</v>
      </c>
      <c r="D830" s="32" t="s">
        <v>1494</v>
      </c>
    </row>
    <row r="831" spans="3:4" ht="15.75" thickBot="1">
      <c r="C831" s="113">
        <v>7912</v>
      </c>
      <c r="D831" s="32" t="s">
        <v>1495</v>
      </c>
    </row>
    <row r="832" spans="3:4" ht="15.75" thickBot="1">
      <c r="C832" s="113">
        <v>7914</v>
      </c>
      <c r="D832" s="32" t="s">
        <v>1496</v>
      </c>
    </row>
    <row r="833" spans="3:4" ht="15.75" thickBot="1">
      <c r="C833" s="113">
        <v>7915</v>
      </c>
      <c r="D833" s="32" t="s">
        <v>1497</v>
      </c>
    </row>
    <row r="834" spans="3:4" ht="15.75" thickBot="1">
      <c r="C834" s="113">
        <v>7918</v>
      </c>
      <c r="D834" s="32" t="s">
        <v>1498</v>
      </c>
    </row>
    <row r="835" spans="3:4" ht="15.75" thickBot="1">
      <c r="C835" s="113">
        <v>7923</v>
      </c>
      <c r="D835" s="32" t="s">
        <v>1499</v>
      </c>
    </row>
    <row r="836" spans="3:4" ht="15.75" thickBot="1">
      <c r="C836" s="113">
        <v>7924</v>
      </c>
      <c r="D836" s="32" t="s">
        <v>1500</v>
      </c>
    </row>
    <row r="837" spans="3:4" ht="15.75" thickBot="1">
      <c r="C837" s="113">
        <v>7925</v>
      </c>
      <c r="D837" s="32" t="s">
        <v>1501</v>
      </c>
    </row>
    <row r="838" spans="3:4" ht="15.75" thickBot="1">
      <c r="C838" s="113">
        <v>7926</v>
      </c>
      <c r="D838" s="32" t="s">
        <v>1502</v>
      </c>
    </row>
    <row r="839" spans="3:4" ht="15.75" thickBot="1">
      <c r="C839" s="113">
        <v>7927</v>
      </c>
      <c r="D839" s="32" t="s">
        <v>1503</v>
      </c>
    </row>
    <row r="840" spans="3:4" ht="15.75" thickBot="1">
      <c r="C840" s="113">
        <v>7950</v>
      </c>
      <c r="D840" s="32" t="s">
        <v>1505</v>
      </c>
    </row>
    <row r="841" spans="3:4" ht="15.75" thickBot="1">
      <c r="C841" s="113">
        <v>7951</v>
      </c>
      <c r="D841" s="32" t="s">
        <v>1506</v>
      </c>
    </row>
    <row r="842" spans="3:4" ht="15.75" thickBot="1">
      <c r="C842" s="113">
        <v>7952</v>
      </c>
      <c r="D842" s="32" t="s">
        <v>1507</v>
      </c>
    </row>
    <row r="843" spans="3:4" ht="15.75" thickBot="1">
      <c r="C843" s="113">
        <v>7953</v>
      </c>
      <c r="D843" s="32" t="s">
        <v>1508</v>
      </c>
    </row>
    <row r="844" spans="3:4" ht="15.75" thickBot="1">
      <c r="C844" s="113">
        <v>7954</v>
      </c>
      <c r="D844" s="32" t="s">
        <v>1509</v>
      </c>
    </row>
    <row r="845" spans="3:4" ht="15.75" thickBot="1">
      <c r="C845" s="113">
        <v>7955</v>
      </c>
      <c r="D845" s="32" t="s">
        <v>1510</v>
      </c>
    </row>
    <row r="846" spans="3:4" ht="15.75" thickBot="1">
      <c r="C846" s="113">
        <v>7956</v>
      </c>
      <c r="D846" s="32" t="s">
        <v>1511</v>
      </c>
    </row>
    <row r="847" spans="3:4" ht="15.75" thickBot="1">
      <c r="C847" s="113">
        <v>7957</v>
      </c>
      <c r="D847" s="32" t="s">
        <v>1512</v>
      </c>
    </row>
    <row r="848" spans="3:4" ht="15.75" thickBot="1">
      <c r="C848" s="113">
        <v>7958</v>
      </c>
      <c r="D848" s="32" t="s">
        <v>1487</v>
      </c>
    </row>
    <row r="849" spans="3:4" ht="15.75" thickBot="1">
      <c r="C849" s="113">
        <v>7959</v>
      </c>
      <c r="D849" s="32" t="s">
        <v>1514</v>
      </c>
    </row>
    <row r="850" spans="3:4" ht="15.75" thickBot="1">
      <c r="C850" s="113">
        <v>7960</v>
      </c>
      <c r="D850" s="32" t="s">
        <v>1515</v>
      </c>
    </row>
    <row r="851" spans="3:4" ht="15.75" thickBot="1">
      <c r="C851" s="113">
        <v>7961</v>
      </c>
      <c r="D851" s="32" t="s">
        <v>1516</v>
      </c>
    </row>
    <row r="852" spans="3:4" ht="15.75" thickBot="1">
      <c r="C852" s="113">
        <v>7962</v>
      </c>
      <c r="D852" s="32" t="s">
        <v>1517</v>
      </c>
    </row>
    <row r="853" spans="3:4" ht="15.75" thickBot="1">
      <c r="C853" s="113">
        <v>7963</v>
      </c>
      <c r="D853" s="32" t="s">
        <v>1519</v>
      </c>
    </row>
    <row r="854" spans="3:4" ht="15.75" thickBot="1">
      <c r="C854" s="113">
        <v>7964</v>
      </c>
      <c r="D854" s="32" t="s">
        <v>1518</v>
      </c>
    </row>
    <row r="855" spans="3:4" ht="15.75" thickBot="1">
      <c r="C855" s="113">
        <v>8000</v>
      </c>
      <c r="D855" s="32" t="s">
        <v>1513</v>
      </c>
    </row>
    <row r="856" spans="3:4" ht="15.75" thickBot="1">
      <c r="C856" s="113">
        <v>8002</v>
      </c>
      <c r="D856" s="32" t="s">
        <v>1504</v>
      </c>
    </row>
    <row r="857" spans="3:4" ht="15.75" thickBot="1">
      <c r="C857" s="113">
        <v>8050</v>
      </c>
      <c r="D857" s="32" t="s">
        <v>1393</v>
      </c>
    </row>
    <row r="858" spans="3:4" ht="15.75" thickBot="1">
      <c r="C858" s="113">
        <v>8100</v>
      </c>
      <c r="D858" s="32" t="s">
        <v>3027</v>
      </c>
    </row>
    <row r="859" spans="3:4" ht="15.75" thickBot="1">
      <c r="C859" s="113">
        <v>8150</v>
      </c>
      <c r="D859" s="32" t="s">
        <v>1592</v>
      </c>
    </row>
    <row r="860" spans="3:4" ht="15.75" thickBot="1">
      <c r="C860" s="113">
        <v>8151</v>
      </c>
      <c r="D860" s="32" t="s">
        <v>1593</v>
      </c>
    </row>
    <row r="861" spans="3:4" ht="15.75" thickBot="1">
      <c r="C861" s="113">
        <v>8152</v>
      </c>
      <c r="D861" s="32" t="s">
        <v>1594</v>
      </c>
    </row>
    <row r="862" spans="3:4" ht="15.75" thickBot="1">
      <c r="C862" s="113">
        <v>8153</v>
      </c>
      <c r="D862" s="32" t="s">
        <v>1595</v>
      </c>
    </row>
    <row r="863" spans="3:4" ht="15.75" thickBot="1">
      <c r="C863" s="113">
        <v>8154</v>
      </c>
      <c r="D863" s="32" t="s">
        <v>1585</v>
      </c>
    </row>
    <row r="864" spans="3:4" ht="15.75" thickBot="1">
      <c r="C864" s="113">
        <v>8155</v>
      </c>
      <c r="D864" s="32" t="s">
        <v>1586</v>
      </c>
    </row>
    <row r="865" spans="3:4" ht="15.75" thickBot="1">
      <c r="C865" s="113">
        <v>8156</v>
      </c>
      <c r="D865" s="32" t="s">
        <v>1587</v>
      </c>
    </row>
    <row r="866" spans="3:4" ht="15.75" thickBot="1">
      <c r="C866" s="113">
        <v>8157</v>
      </c>
      <c r="D866" s="32" t="s">
        <v>3021</v>
      </c>
    </row>
    <row r="867" spans="3:4" ht="15.75" thickBot="1">
      <c r="C867" s="113">
        <v>8158</v>
      </c>
      <c r="D867" s="32" t="s">
        <v>648</v>
      </c>
    </row>
    <row r="868" spans="3:4" ht="15.75" thickBot="1">
      <c r="C868" s="113">
        <v>8159</v>
      </c>
      <c r="D868" s="32" t="s">
        <v>3022</v>
      </c>
    </row>
    <row r="869" spans="3:4" ht="15.75" thickBot="1">
      <c r="C869" s="113">
        <v>8160</v>
      </c>
      <c r="D869" s="32" t="s">
        <v>3023</v>
      </c>
    </row>
    <row r="870" spans="3:4" ht="15.75" thickBot="1">
      <c r="C870" s="113">
        <v>8162</v>
      </c>
      <c r="D870" s="32" t="s">
        <v>3028</v>
      </c>
    </row>
    <row r="871" spans="3:4" ht="15.75" thickBot="1">
      <c r="C871" s="113">
        <v>8163</v>
      </c>
      <c r="D871" s="32" t="s">
        <v>1590</v>
      </c>
    </row>
    <row r="872" spans="3:4" ht="15.75" thickBot="1">
      <c r="C872" s="113">
        <v>8165</v>
      </c>
      <c r="D872" s="32" t="s">
        <v>3020</v>
      </c>
    </row>
    <row r="873" spans="3:4" ht="15.75" thickBot="1">
      <c r="C873" s="113">
        <v>8166</v>
      </c>
      <c r="D873" s="32" t="s">
        <v>3024</v>
      </c>
    </row>
    <row r="874" spans="3:4" ht="15.75" thickBot="1">
      <c r="C874" s="113">
        <v>8167</v>
      </c>
      <c r="D874" s="32" t="s">
        <v>3025</v>
      </c>
    </row>
    <row r="875" spans="3:4" ht="15.75" thickBot="1">
      <c r="C875" s="113">
        <v>8168</v>
      </c>
      <c r="D875" s="32" t="s">
        <v>3026</v>
      </c>
    </row>
    <row r="876" spans="3:4" ht="15.75" thickBot="1">
      <c r="C876" s="113">
        <v>8200</v>
      </c>
      <c r="D876" s="32" t="s">
        <v>1526</v>
      </c>
    </row>
    <row r="877" spans="3:4" ht="15.75" thickBot="1">
      <c r="C877" s="113">
        <v>8250</v>
      </c>
      <c r="D877" s="32" t="s">
        <v>1644</v>
      </c>
    </row>
    <row r="878" spans="3:4" ht="15.75" thickBot="1">
      <c r="C878" s="113">
        <v>8300</v>
      </c>
      <c r="D878" s="32" t="s">
        <v>1591</v>
      </c>
    </row>
    <row r="879" spans="3:4" ht="15.75" thickBot="1">
      <c r="C879" s="113">
        <v>8400</v>
      </c>
      <c r="D879" s="32" t="s">
        <v>1648</v>
      </c>
    </row>
    <row r="880" spans="3:4" ht="15.75" thickBot="1">
      <c r="C880" s="113">
        <v>8402</v>
      </c>
      <c r="D880" s="32" t="s">
        <v>1649</v>
      </c>
    </row>
    <row r="881" spans="3:4" ht="15.75" thickBot="1">
      <c r="C881" s="113">
        <v>8403</v>
      </c>
      <c r="D881" s="32" t="s">
        <v>1650</v>
      </c>
    </row>
    <row r="882" spans="3:4" ht="15.75" thickBot="1">
      <c r="C882" s="113">
        <v>8404</v>
      </c>
      <c r="D882" s="32" t="s">
        <v>1651</v>
      </c>
    </row>
    <row r="883" spans="3:4" ht="15.75" thickBot="1">
      <c r="C883" s="113">
        <v>8405</v>
      </c>
      <c r="D883" s="32" t="s">
        <v>1652</v>
      </c>
    </row>
    <row r="884" spans="3:4" ht="15.75" thickBot="1">
      <c r="C884" s="113">
        <v>8406</v>
      </c>
      <c r="D884" s="32" t="s">
        <v>1653</v>
      </c>
    </row>
    <row r="885" spans="3:4" ht="15.75" thickBot="1">
      <c r="C885" s="113">
        <v>8407</v>
      </c>
      <c r="D885" s="32" t="s">
        <v>1654</v>
      </c>
    </row>
    <row r="886" spans="3:4" ht="15.75" thickBot="1">
      <c r="C886" s="113">
        <v>8408</v>
      </c>
      <c r="D886" s="32" t="s">
        <v>1655</v>
      </c>
    </row>
    <row r="887" spans="3:4" ht="15.75" thickBot="1">
      <c r="C887" s="113">
        <v>8409</v>
      </c>
      <c r="D887" s="32" t="s">
        <v>1656</v>
      </c>
    </row>
    <row r="888" spans="3:4" ht="15.75" thickBot="1">
      <c r="C888" s="113">
        <v>8410</v>
      </c>
      <c r="D888" s="32" t="s">
        <v>1657</v>
      </c>
    </row>
    <row r="889" spans="3:4" ht="15.75" thickBot="1">
      <c r="C889" s="113">
        <v>8411</v>
      </c>
      <c r="D889" s="32" t="s">
        <v>1658</v>
      </c>
    </row>
    <row r="890" spans="3:4" ht="15.75" thickBot="1">
      <c r="C890" s="113">
        <v>8412</v>
      </c>
      <c r="D890" s="32" t="s">
        <v>1659</v>
      </c>
    </row>
    <row r="891" spans="3:4" ht="15.75" thickBot="1">
      <c r="C891" s="113">
        <v>8451</v>
      </c>
      <c r="D891" s="32" t="s">
        <v>1664</v>
      </c>
    </row>
    <row r="892" spans="3:4" ht="15.75" thickBot="1">
      <c r="C892" s="113">
        <v>8463</v>
      </c>
      <c r="D892" s="32" t="s">
        <v>1660</v>
      </c>
    </row>
    <row r="893" spans="3:4" ht="15.75" thickBot="1">
      <c r="C893" s="113">
        <v>8464</v>
      </c>
      <c r="D893" s="32" t="s">
        <v>1661</v>
      </c>
    </row>
    <row r="894" spans="3:4" ht="15.75" thickBot="1">
      <c r="C894" s="113">
        <v>8465</v>
      </c>
      <c r="D894" s="32" t="s">
        <v>1662</v>
      </c>
    </row>
    <row r="895" spans="3:4" ht="15.75" thickBot="1">
      <c r="C895" s="113">
        <v>8466</v>
      </c>
      <c r="D895" s="32" t="s">
        <v>1663</v>
      </c>
    </row>
    <row r="896" spans="3:4" ht="15.75" thickBot="1">
      <c r="C896" s="113">
        <v>8467</v>
      </c>
      <c r="D896" s="32" t="s">
        <v>1691</v>
      </c>
    </row>
    <row r="897" spans="3:4" ht="15.75" thickBot="1">
      <c r="C897" s="113">
        <v>8468</v>
      </c>
      <c r="D897" s="32" t="s">
        <v>1692</v>
      </c>
    </row>
    <row r="898" spans="3:4" ht="15.75" thickBot="1">
      <c r="C898" s="113">
        <v>8469</v>
      </c>
      <c r="D898" s="32" t="s">
        <v>1693</v>
      </c>
    </row>
    <row r="899" spans="3:4" ht="15.75" thickBot="1">
      <c r="C899" s="113">
        <v>8470</v>
      </c>
      <c r="D899" s="32" t="s">
        <v>1694</v>
      </c>
    </row>
    <row r="900" spans="3:4" ht="15.75" thickBot="1">
      <c r="C900" s="113">
        <v>8471</v>
      </c>
      <c r="D900" s="32" t="s">
        <v>1695</v>
      </c>
    </row>
    <row r="901" spans="3:4" ht="15.75" thickBot="1">
      <c r="C901" s="113">
        <v>8472</v>
      </c>
      <c r="D901" s="32" t="s">
        <v>1696</v>
      </c>
    </row>
    <row r="902" spans="3:4" ht="15.75" thickBot="1">
      <c r="C902" s="113">
        <v>8473</v>
      </c>
      <c r="D902" s="32" t="s">
        <v>1697</v>
      </c>
    </row>
    <row r="903" spans="3:4" ht="15.75" thickBot="1">
      <c r="C903" s="113">
        <v>8474</v>
      </c>
      <c r="D903" s="32" t="s">
        <v>1698</v>
      </c>
    </row>
    <row r="904" spans="3:4" ht="15.75" thickBot="1">
      <c r="C904" s="113">
        <v>8475</v>
      </c>
      <c r="D904" s="32" t="s">
        <v>1699</v>
      </c>
    </row>
    <row r="905" spans="3:4" ht="15.75" thickBot="1">
      <c r="C905" s="113">
        <v>8476</v>
      </c>
      <c r="D905" s="32" t="s">
        <v>1700</v>
      </c>
    </row>
    <row r="906" spans="3:4" ht="15.75" thickBot="1">
      <c r="C906" s="113">
        <v>8477</v>
      </c>
      <c r="D906" s="32" t="s">
        <v>1701</v>
      </c>
    </row>
    <row r="907" spans="3:4" ht="15.75" thickBot="1">
      <c r="C907" s="113">
        <v>8478</v>
      </c>
      <c r="D907" s="32" t="s">
        <v>1702</v>
      </c>
    </row>
    <row r="908" spans="3:4" ht="15.75" thickBot="1">
      <c r="C908" s="113">
        <v>8479</v>
      </c>
      <c r="D908" s="32" t="s">
        <v>1703</v>
      </c>
    </row>
    <row r="909" spans="3:4" ht="15.75" thickBot="1">
      <c r="C909" s="113">
        <v>8480</v>
      </c>
      <c r="D909" s="32" t="s">
        <v>1704</v>
      </c>
    </row>
    <row r="910" spans="3:4" ht="15.75" thickBot="1">
      <c r="C910" s="113">
        <v>8481</v>
      </c>
      <c r="D910" s="32" t="s">
        <v>1705</v>
      </c>
    </row>
    <row r="911" spans="3:4" ht="15.75" thickBot="1">
      <c r="C911" s="113">
        <v>8482</v>
      </c>
      <c r="D911" s="32" t="s">
        <v>1706</v>
      </c>
    </row>
    <row r="912" spans="3:4" ht="15.75" thickBot="1">
      <c r="C912" s="113">
        <v>8483</v>
      </c>
      <c r="D912" s="32" t="s">
        <v>1707</v>
      </c>
    </row>
    <row r="913" spans="3:4" ht="15.75" thickBot="1">
      <c r="C913" s="113">
        <v>8484</v>
      </c>
      <c r="D913" s="32" t="s">
        <v>1708</v>
      </c>
    </row>
    <row r="914" spans="3:4" ht="15.75" thickBot="1">
      <c r="C914" s="113">
        <v>8485</v>
      </c>
      <c r="D914" s="32" t="s">
        <v>1709</v>
      </c>
    </row>
    <row r="915" spans="3:4" ht="15.75" thickBot="1">
      <c r="C915" s="113">
        <v>8486</v>
      </c>
      <c r="D915" s="32" t="s">
        <v>1710</v>
      </c>
    </row>
    <row r="916" spans="3:4" ht="15.75" thickBot="1">
      <c r="C916" s="113">
        <v>8487</v>
      </c>
      <c r="D916" s="32" t="s">
        <v>3041</v>
      </c>
    </row>
    <row r="917" spans="3:4" ht="15.75" thickBot="1">
      <c r="C917" s="113">
        <v>8488</v>
      </c>
      <c r="D917" s="32" t="s">
        <v>3042</v>
      </c>
    </row>
    <row r="918" spans="3:4" ht="15.75" thickBot="1">
      <c r="C918" s="113">
        <v>8489</v>
      </c>
      <c r="D918" s="32" t="s">
        <v>3043</v>
      </c>
    </row>
    <row r="919" spans="3:4" ht="15.75" thickBot="1">
      <c r="C919" s="113">
        <v>8490</v>
      </c>
      <c r="D919" s="32" t="s">
        <v>3044</v>
      </c>
    </row>
    <row r="920" spans="3:4" ht="15.75" thickBot="1">
      <c r="C920" s="113">
        <v>8491</v>
      </c>
      <c r="D920" s="32" t="s">
        <v>3045</v>
      </c>
    </row>
    <row r="921" spans="3:4" ht="15.75" thickBot="1">
      <c r="C921" s="113">
        <v>8492</v>
      </c>
      <c r="D921" s="32" t="s">
        <v>3046</v>
      </c>
    </row>
    <row r="922" spans="3:4" ht="15.75" thickBot="1">
      <c r="C922" s="113">
        <v>8493</v>
      </c>
      <c r="D922" s="32" t="s">
        <v>3047</v>
      </c>
    </row>
    <row r="923" spans="3:4" ht="15.75" thickBot="1">
      <c r="C923" s="113">
        <v>8494</v>
      </c>
      <c r="D923" s="32" t="s">
        <v>3048</v>
      </c>
    </row>
    <row r="924" spans="3:4" ht="15.75" thickBot="1">
      <c r="C924" s="113">
        <v>8495</v>
      </c>
      <c r="D924" s="32" t="s">
        <v>3049</v>
      </c>
    </row>
    <row r="925" spans="3:4" ht="15.75" thickBot="1">
      <c r="C925" s="113">
        <v>8496</v>
      </c>
      <c r="D925" s="32" t="s">
        <v>3050</v>
      </c>
    </row>
    <row r="926" spans="3:4" ht="15.75" thickBot="1">
      <c r="C926" s="113">
        <v>8497</v>
      </c>
      <c r="D926" s="32" t="s">
        <v>3051</v>
      </c>
    </row>
    <row r="927" spans="3:4" ht="15.75" thickBot="1">
      <c r="C927" s="113">
        <v>8498</v>
      </c>
      <c r="D927" s="32" t="s">
        <v>3052</v>
      </c>
    </row>
    <row r="928" spans="3:4" ht="15.75" thickBot="1">
      <c r="C928" s="113">
        <v>8499</v>
      </c>
      <c r="D928" s="32" t="s">
        <v>3053</v>
      </c>
    </row>
    <row r="929" spans="3:4" ht="15.75" thickBot="1">
      <c r="C929" s="113">
        <v>8500</v>
      </c>
      <c r="D929" s="32" t="s">
        <v>3054</v>
      </c>
    </row>
    <row r="930" spans="3:4" ht="15.75" thickBot="1">
      <c r="C930" s="113">
        <v>8501</v>
      </c>
      <c r="D930" s="32" t="s">
        <v>3055</v>
      </c>
    </row>
    <row r="931" spans="3:4" ht="15.75" thickBot="1">
      <c r="C931" s="113">
        <v>8502</v>
      </c>
      <c r="D931" s="32" t="s">
        <v>3056</v>
      </c>
    </row>
    <row r="932" spans="3:4" ht="15.75" thickBot="1">
      <c r="C932" s="113">
        <v>8503</v>
      </c>
      <c r="D932" s="32" t="s">
        <v>3057</v>
      </c>
    </row>
    <row r="933" spans="3:4" ht="15.75" thickBot="1">
      <c r="C933" s="113">
        <v>8504</v>
      </c>
      <c r="D933" s="32" t="s">
        <v>3058</v>
      </c>
    </row>
    <row r="934" spans="3:4" ht="15.75" thickBot="1">
      <c r="C934" s="113">
        <v>8505</v>
      </c>
      <c r="D934" s="32" t="s">
        <v>3059</v>
      </c>
    </row>
    <row r="935" spans="3:4" ht="15.75" thickBot="1">
      <c r="C935" s="113">
        <v>8506</v>
      </c>
      <c r="D935" s="32" t="s">
        <v>3060</v>
      </c>
    </row>
    <row r="936" spans="3:4" ht="15.75" thickBot="1">
      <c r="C936" s="113">
        <v>8601</v>
      </c>
      <c r="D936" s="32" t="s">
        <v>1665</v>
      </c>
    </row>
    <row r="937" spans="3:4" ht="15.75" thickBot="1">
      <c r="C937" s="113">
        <v>8607</v>
      </c>
      <c r="D937" s="32" t="s">
        <v>1666</v>
      </c>
    </row>
    <row r="938" spans="3:4" ht="15.75" thickBot="1">
      <c r="C938" s="113">
        <v>8608</v>
      </c>
      <c r="D938" s="32" t="s">
        <v>1667</v>
      </c>
    </row>
    <row r="939" spans="3:4" ht="15.75" thickBot="1">
      <c r="C939" s="113">
        <v>8609</v>
      </c>
      <c r="D939" s="32" t="s">
        <v>3061</v>
      </c>
    </row>
    <row r="940" spans="3:4" ht="15.75" thickBot="1">
      <c r="C940" s="113">
        <v>8610</v>
      </c>
      <c r="D940" s="32" t="s">
        <v>3062</v>
      </c>
    </row>
    <row r="941" spans="3:4" ht="15.75" thickBot="1">
      <c r="C941" s="113">
        <v>8704</v>
      </c>
      <c r="D941" s="32" t="s">
        <v>1679</v>
      </c>
    </row>
    <row r="942" spans="3:4" ht="15.75" thickBot="1">
      <c r="C942" s="113">
        <v>8705</v>
      </c>
      <c r="D942" s="32" t="s">
        <v>1680</v>
      </c>
    </row>
    <row r="943" spans="3:4" ht="15.75" thickBot="1">
      <c r="C943" s="113">
        <v>8719</v>
      </c>
      <c r="D943" s="32" t="s">
        <v>1688</v>
      </c>
    </row>
    <row r="944" spans="3:4" ht="15.75" thickBot="1">
      <c r="C944" s="113">
        <v>8730</v>
      </c>
      <c r="D944" s="32" t="s">
        <v>1690</v>
      </c>
    </row>
    <row r="945" spans="3:4" ht="15.75" thickBot="1">
      <c r="C945" s="113">
        <v>9000</v>
      </c>
      <c r="D945" s="32" t="s">
        <v>1766</v>
      </c>
    </row>
    <row r="946" spans="3:4" ht="15.75" thickBot="1">
      <c r="C946" s="113">
        <v>9001</v>
      </c>
      <c r="D946" s="32" t="s">
        <v>1768</v>
      </c>
    </row>
    <row r="947" spans="3:4" ht="15.75" thickBot="1">
      <c r="C947" s="113">
        <v>9002</v>
      </c>
      <c r="D947" s="32" t="s">
        <v>1769</v>
      </c>
    </row>
    <row r="948" spans="3:4" ht="15.75" thickBot="1">
      <c r="C948" s="113">
        <v>9004</v>
      </c>
      <c r="D948" s="32" t="s">
        <v>1770</v>
      </c>
    </row>
    <row r="949" spans="3:4" ht="15.75" thickBot="1">
      <c r="C949" s="113">
        <v>9005</v>
      </c>
      <c r="D949" s="32" t="s">
        <v>1773</v>
      </c>
    </row>
    <row r="950" spans="3:4" ht="15.75" thickBot="1">
      <c r="C950" s="113">
        <v>9006</v>
      </c>
      <c r="D950" s="32" t="s">
        <v>1774</v>
      </c>
    </row>
    <row r="951" spans="3:4" ht="15.75" thickBot="1">
      <c r="C951" s="113">
        <v>9007</v>
      </c>
      <c r="D951" s="32" t="s">
        <v>1775</v>
      </c>
    </row>
    <row r="952" spans="3:4" ht="15.75" thickBot="1">
      <c r="C952" s="113">
        <v>9008</v>
      </c>
      <c r="D952" s="32" t="s">
        <v>1776</v>
      </c>
    </row>
    <row r="953" spans="3:4" ht="15.75" thickBot="1">
      <c r="C953" s="113">
        <v>9009</v>
      </c>
      <c r="D953" s="32" t="s">
        <v>1777</v>
      </c>
    </row>
    <row r="954" spans="3:4" ht="15.75" thickBot="1">
      <c r="C954" s="113">
        <v>9011</v>
      </c>
      <c r="D954" s="32" t="s">
        <v>1767</v>
      </c>
    </row>
    <row r="955" spans="3:4" ht="15.75" thickBot="1">
      <c r="C955" s="113">
        <v>9012</v>
      </c>
      <c r="D955" s="32" t="s">
        <v>1778</v>
      </c>
    </row>
    <row r="956" spans="3:4" ht="15.75" thickBot="1">
      <c r="C956" s="113">
        <v>9013</v>
      </c>
      <c r="D956" s="32" t="s">
        <v>1789</v>
      </c>
    </row>
    <row r="957" spans="3:4" ht="15.75" thickBot="1">
      <c r="C957" s="113">
        <v>9014</v>
      </c>
      <c r="D957" s="32" t="s">
        <v>1790</v>
      </c>
    </row>
    <row r="958" spans="3:4" ht="15.75" thickBot="1">
      <c r="C958" s="113">
        <v>9015</v>
      </c>
      <c r="D958" s="32" t="s">
        <v>1771</v>
      </c>
    </row>
    <row r="959" spans="3:4" ht="15.75" thickBot="1">
      <c r="C959" s="113">
        <v>9016</v>
      </c>
      <c r="D959" s="32" t="s">
        <v>1772</v>
      </c>
    </row>
    <row r="960" spans="3:4" ht="15.75" thickBot="1">
      <c r="C960" s="113">
        <v>9017</v>
      </c>
      <c r="D960" s="32" t="s">
        <v>1779</v>
      </c>
    </row>
    <row r="961" spans="3:4" ht="15.75" thickBot="1">
      <c r="C961" s="113">
        <v>9018</v>
      </c>
      <c r="D961" s="32" t="s">
        <v>1791</v>
      </c>
    </row>
    <row r="962" spans="3:4" ht="15.75" thickBot="1">
      <c r="C962" s="113">
        <v>9019</v>
      </c>
      <c r="D962" s="32" t="s">
        <v>1792</v>
      </c>
    </row>
    <row r="963" spans="3:4" ht="15.75" thickBot="1">
      <c r="C963" s="113">
        <v>9020</v>
      </c>
      <c r="D963" s="32" t="s">
        <v>1793</v>
      </c>
    </row>
    <row r="964" spans="3:4" ht="15.75" thickBot="1">
      <c r="C964" s="113">
        <v>9021</v>
      </c>
      <c r="D964" s="32" t="s">
        <v>1794</v>
      </c>
    </row>
    <row r="965" spans="3:4" ht="15.75" thickBot="1">
      <c r="C965" s="113">
        <v>9022</v>
      </c>
      <c r="D965" s="32" t="s">
        <v>1795</v>
      </c>
    </row>
    <row r="966" spans="3:4" ht="15.75" thickBot="1">
      <c r="C966" s="113">
        <v>9023</v>
      </c>
      <c r="D966" s="32" t="s">
        <v>1796</v>
      </c>
    </row>
    <row r="967" spans="3:4" ht="15.75" thickBot="1">
      <c r="C967" s="113">
        <v>9024</v>
      </c>
      <c r="D967" s="32" t="s">
        <v>1797</v>
      </c>
    </row>
    <row r="968" spans="3:4" ht="15.75" thickBot="1">
      <c r="C968" s="113">
        <v>9025</v>
      </c>
      <c r="D968" s="32" t="s">
        <v>1798</v>
      </c>
    </row>
    <row r="969" spans="3:4" ht="15.75" thickBot="1">
      <c r="C969" s="113">
        <v>9026</v>
      </c>
      <c r="D969" s="32" t="s">
        <v>1799</v>
      </c>
    </row>
    <row r="970" spans="3:4" ht="15.75" thickBot="1">
      <c r="C970" s="113">
        <v>9027</v>
      </c>
      <c r="D970" s="32" t="s">
        <v>1800</v>
      </c>
    </row>
    <row r="971" spans="3:4" ht="15.75" thickBot="1">
      <c r="C971" s="113">
        <v>9028</v>
      </c>
      <c r="D971" s="32" t="s">
        <v>1801</v>
      </c>
    </row>
    <row r="972" spans="3:4" ht="15.75" thickBot="1">
      <c r="C972" s="113">
        <v>9029</v>
      </c>
      <c r="D972" s="32" t="s">
        <v>1780</v>
      </c>
    </row>
    <row r="973" spans="3:4" ht="15.75" thickBot="1">
      <c r="C973" s="113">
        <v>9030</v>
      </c>
      <c r="D973" s="32" t="s">
        <v>1781</v>
      </c>
    </row>
    <row r="974" spans="3:4" ht="15.75" thickBot="1">
      <c r="C974" s="113">
        <v>9031</v>
      </c>
      <c r="D974" s="32" t="s">
        <v>1782</v>
      </c>
    </row>
    <row r="975" spans="3:4" ht="15.75" thickBot="1">
      <c r="C975" s="113">
        <v>9032</v>
      </c>
      <c r="D975" s="32" t="s">
        <v>1783</v>
      </c>
    </row>
    <row r="976" spans="3:4" ht="15.75" thickBot="1">
      <c r="C976" s="113">
        <v>9033</v>
      </c>
      <c r="D976" s="32" t="s">
        <v>1784</v>
      </c>
    </row>
    <row r="977" spans="3:4" ht="15.75" thickBot="1">
      <c r="C977" s="113">
        <v>9034</v>
      </c>
      <c r="D977" s="32" t="s">
        <v>1785</v>
      </c>
    </row>
    <row r="978" spans="3:4" ht="15.75" thickBot="1">
      <c r="C978" s="113">
        <v>9035</v>
      </c>
      <c r="D978" s="32" t="s">
        <v>1786</v>
      </c>
    </row>
    <row r="979" spans="3:4" ht="15.75" thickBot="1">
      <c r="C979" s="113">
        <v>9036</v>
      </c>
      <c r="D979" s="32" t="s">
        <v>3095</v>
      </c>
    </row>
    <row r="980" spans="3:4" ht="15.75" thickBot="1">
      <c r="C980" s="113">
        <v>9037</v>
      </c>
      <c r="D980" s="32" t="s">
        <v>1787</v>
      </c>
    </row>
    <row r="981" spans="3:4" ht="15.75" thickBot="1">
      <c r="C981" s="113">
        <v>9038</v>
      </c>
      <c r="D981" s="32" t="s">
        <v>1788</v>
      </c>
    </row>
    <row r="982" spans="3:4" ht="15.75" thickBot="1">
      <c r="C982" s="113">
        <v>9039</v>
      </c>
      <c r="D982" s="32" t="s">
        <v>3067</v>
      </c>
    </row>
    <row r="983" spans="3:4" ht="15.75" thickBot="1">
      <c r="C983" s="113">
        <v>9040</v>
      </c>
      <c r="D983" s="32" t="s">
        <v>3082</v>
      </c>
    </row>
    <row r="984" spans="3:4" ht="15.75" thickBot="1">
      <c r="C984" s="113">
        <v>9041</v>
      </c>
      <c r="D984" s="32" t="s">
        <v>3083</v>
      </c>
    </row>
    <row r="985" spans="3:4" ht="15.75" thickBot="1">
      <c r="C985" s="113">
        <v>9042</v>
      </c>
      <c r="D985" s="32" t="s">
        <v>3084</v>
      </c>
    </row>
    <row r="986" spans="3:4" ht="15.75" thickBot="1">
      <c r="C986" s="113">
        <v>9043</v>
      </c>
      <c r="D986" s="32" t="s">
        <v>3085</v>
      </c>
    </row>
    <row r="987" spans="3:4" ht="15.75" thickBot="1">
      <c r="C987" s="113">
        <v>9044</v>
      </c>
      <c r="D987" s="32" t="s">
        <v>3086</v>
      </c>
    </row>
    <row r="988" spans="3:4" ht="15.75" thickBot="1">
      <c r="C988" s="113">
        <v>9045</v>
      </c>
      <c r="D988" s="32" t="s">
        <v>3087</v>
      </c>
    </row>
    <row r="989" spans="3:4" ht="15.75" thickBot="1">
      <c r="C989" s="113">
        <v>9046</v>
      </c>
      <c r="D989" s="32" t="s">
        <v>3088</v>
      </c>
    </row>
    <row r="990" spans="3:4" ht="15.75" thickBot="1">
      <c r="C990" s="113">
        <v>9047</v>
      </c>
      <c r="D990" s="32" t="s">
        <v>3089</v>
      </c>
    </row>
    <row r="991" spans="3:4" ht="15.75" thickBot="1">
      <c r="C991" s="113">
        <v>9048</v>
      </c>
      <c r="D991" s="32" t="s">
        <v>3090</v>
      </c>
    </row>
    <row r="992" spans="3:4" ht="15.75" thickBot="1">
      <c r="C992" s="113">
        <v>9049</v>
      </c>
      <c r="D992" s="32" t="s">
        <v>3091</v>
      </c>
    </row>
    <row r="993" spans="3:4" ht="15.75" thickBot="1">
      <c r="C993" s="113">
        <v>9050</v>
      </c>
      <c r="D993" s="32" t="s">
        <v>1802</v>
      </c>
    </row>
    <row r="994" spans="3:4" ht="15.75" thickBot="1">
      <c r="C994" s="113">
        <v>9051</v>
      </c>
      <c r="D994" s="32" t="s">
        <v>1803</v>
      </c>
    </row>
    <row r="995" spans="3:4" ht="15.75" thickBot="1">
      <c r="C995" s="113">
        <v>9052</v>
      </c>
      <c r="D995" s="32" t="s">
        <v>1804</v>
      </c>
    </row>
    <row r="996" spans="3:4" ht="15.75" thickBot="1">
      <c r="C996" s="113">
        <v>9053</v>
      </c>
      <c r="D996" s="32" t="s">
        <v>1805</v>
      </c>
    </row>
    <row r="997" spans="3:4" ht="15.75" thickBot="1">
      <c r="C997" s="113">
        <v>9054</v>
      </c>
      <c r="D997" s="32" t="s">
        <v>3092</v>
      </c>
    </row>
    <row r="998" spans="3:4" ht="15.75" thickBot="1">
      <c r="C998" s="113">
        <v>9055</v>
      </c>
      <c r="D998" s="32" t="s">
        <v>3093</v>
      </c>
    </row>
    <row r="999" spans="3:4" ht="15.75" thickBot="1">
      <c r="C999" s="113">
        <v>9056</v>
      </c>
      <c r="D999" s="32" t="s">
        <v>3068</v>
      </c>
    </row>
    <row r="1000" spans="3:4" ht="15.75" thickBot="1">
      <c r="C1000" s="113">
        <v>9057</v>
      </c>
      <c r="D1000" s="32" t="s">
        <v>3094</v>
      </c>
    </row>
    <row r="1001" spans="3:4" ht="15.75" thickBot="1">
      <c r="C1001" s="113">
        <v>9058</v>
      </c>
      <c r="D1001" s="32" t="s">
        <v>3069</v>
      </c>
    </row>
    <row r="1002" spans="3:4" ht="15.75" thickBot="1">
      <c r="C1002" s="113">
        <v>9059</v>
      </c>
      <c r="D1002" s="32" t="s">
        <v>3096</v>
      </c>
    </row>
    <row r="1003" spans="3:4" ht="15.75" thickBot="1">
      <c r="C1003" s="113">
        <v>9060</v>
      </c>
      <c r="D1003" s="32" t="s">
        <v>3070</v>
      </c>
    </row>
    <row r="1004" spans="3:4" ht="15.75" thickBot="1">
      <c r="C1004" s="113">
        <v>9061</v>
      </c>
      <c r="D1004" s="32" t="s">
        <v>3071</v>
      </c>
    </row>
    <row r="1005" spans="3:4" ht="15.75" thickBot="1">
      <c r="C1005" s="113">
        <v>9062</v>
      </c>
      <c r="D1005" s="32" t="s">
        <v>3072</v>
      </c>
    </row>
    <row r="1006" spans="3:4" ht="15.75" thickBot="1">
      <c r="C1006" s="113">
        <v>9063</v>
      </c>
      <c r="D1006" s="32" t="s">
        <v>3073</v>
      </c>
    </row>
    <row r="1007" spans="3:4" ht="15.75" thickBot="1">
      <c r="C1007" s="113">
        <v>9064</v>
      </c>
      <c r="D1007" s="32" t="s">
        <v>3074</v>
      </c>
    </row>
    <row r="1008" spans="3:4" ht="15.75" thickBot="1">
      <c r="C1008" s="113">
        <v>9065</v>
      </c>
      <c r="D1008" s="32" t="s">
        <v>3075</v>
      </c>
    </row>
    <row r="1009" spans="3:4" ht="15.75" thickBot="1">
      <c r="C1009" s="113">
        <v>9066</v>
      </c>
      <c r="D1009" s="32" t="s">
        <v>3076</v>
      </c>
    </row>
    <row r="1010" spans="3:4" ht="15.75" thickBot="1">
      <c r="C1010" s="113">
        <v>9067</v>
      </c>
      <c r="D1010" s="32" t="s">
        <v>3077</v>
      </c>
    </row>
    <row r="1011" spans="3:4" ht="15.75" thickBot="1">
      <c r="C1011" s="113">
        <v>9068</v>
      </c>
      <c r="D1011" s="32" t="s">
        <v>3078</v>
      </c>
    </row>
    <row r="1012" spans="3:4" ht="15.75" thickBot="1">
      <c r="C1012" s="113">
        <v>9069</v>
      </c>
      <c r="D1012" s="32" t="s">
        <v>3079</v>
      </c>
    </row>
    <row r="1013" spans="3:4" ht="15.75" thickBot="1">
      <c r="C1013" s="113">
        <v>9070</v>
      </c>
      <c r="D1013" s="32" t="s">
        <v>3080</v>
      </c>
    </row>
    <row r="1014" spans="3:4" ht="15.75" thickBot="1">
      <c r="C1014" s="113">
        <v>9071</v>
      </c>
      <c r="D1014" s="32" t="s">
        <v>3081</v>
      </c>
    </row>
    <row r="1015" spans="3:4" ht="15.75" thickBot="1">
      <c r="C1015" s="113">
        <v>9100</v>
      </c>
      <c r="D1015" s="32" t="s">
        <v>1806</v>
      </c>
    </row>
    <row r="1016" spans="3:4" ht="15.75" thickBot="1">
      <c r="C1016" s="113">
        <v>9101</v>
      </c>
      <c r="D1016" s="32" t="s">
        <v>1807</v>
      </c>
    </row>
    <row r="1017" spans="3:4" ht="15.75" thickBot="1">
      <c r="C1017" s="113">
        <v>9150</v>
      </c>
      <c r="D1017" s="32" t="s">
        <v>1808</v>
      </c>
    </row>
    <row r="1018" spans="3:4" ht="15.75" thickBot="1">
      <c r="C1018" s="113">
        <v>9151</v>
      </c>
      <c r="D1018" s="32" t="s">
        <v>1809</v>
      </c>
    </row>
    <row r="1019" spans="3:4" ht="15.75" thickBot="1">
      <c r="C1019" s="113">
        <v>9152</v>
      </c>
      <c r="D1019" s="32" t="s">
        <v>1810</v>
      </c>
    </row>
    <row r="1020" spans="3:4" ht="15.75" thickBot="1">
      <c r="C1020" s="113">
        <v>9153</v>
      </c>
      <c r="D1020" s="32" t="s">
        <v>1811</v>
      </c>
    </row>
    <row r="1021" spans="3:4" ht="15.75" thickBot="1">
      <c r="C1021" s="113">
        <v>9154</v>
      </c>
      <c r="D1021" s="32" t="s">
        <v>1812</v>
      </c>
    </row>
    <row r="1022" spans="3:4" ht="15.75" thickBot="1">
      <c r="C1022" s="113">
        <v>9155</v>
      </c>
      <c r="D1022" s="32" t="s">
        <v>1813</v>
      </c>
    </row>
    <row r="1023" spans="3:4" ht="15.75" thickBot="1">
      <c r="C1023" s="113">
        <v>9200</v>
      </c>
      <c r="D1023" s="32" t="s">
        <v>1814</v>
      </c>
    </row>
    <row r="1024" spans="3:4" ht="15.75" thickBot="1">
      <c r="C1024" s="113">
        <v>9202</v>
      </c>
      <c r="D1024" s="32" t="s">
        <v>1820</v>
      </c>
    </row>
    <row r="1025" spans="3:4" ht="15.75" thickBot="1">
      <c r="C1025" s="113">
        <v>9203</v>
      </c>
      <c r="D1025" s="32" t="s">
        <v>1815</v>
      </c>
    </row>
    <row r="1026" spans="3:4" ht="15.75" thickBot="1">
      <c r="C1026" s="113">
        <v>9204</v>
      </c>
      <c r="D1026" s="32" t="s">
        <v>1821</v>
      </c>
    </row>
    <row r="1027" spans="3:4" ht="15.75" thickBot="1">
      <c r="C1027" s="113">
        <v>9205</v>
      </c>
      <c r="D1027" s="32" t="s">
        <v>1816</v>
      </c>
    </row>
    <row r="1028" spans="3:4" ht="15.75" thickBot="1">
      <c r="C1028" s="113">
        <v>9208</v>
      </c>
      <c r="D1028" s="32" t="s">
        <v>1817</v>
      </c>
    </row>
    <row r="1029" spans="3:4" ht="15.75" thickBot="1">
      <c r="C1029" s="113">
        <v>9209</v>
      </c>
      <c r="D1029" s="32" t="s">
        <v>1822</v>
      </c>
    </row>
    <row r="1030" spans="3:4" ht="15.75" thickBot="1">
      <c r="C1030" s="113">
        <v>9210</v>
      </c>
      <c r="D1030" s="32" t="s">
        <v>1823</v>
      </c>
    </row>
    <row r="1031" spans="3:4" ht="15.75" thickBot="1">
      <c r="C1031" s="113">
        <v>9211</v>
      </c>
      <c r="D1031" s="32" t="s">
        <v>3097</v>
      </c>
    </row>
    <row r="1032" spans="3:4" ht="15.75" thickBot="1">
      <c r="C1032" s="113">
        <v>9212</v>
      </c>
      <c r="D1032" s="32" t="s">
        <v>3098</v>
      </c>
    </row>
    <row r="1033" spans="3:4" ht="15.75" thickBot="1">
      <c r="C1033" s="113">
        <v>9240</v>
      </c>
      <c r="D1033" s="32" t="s">
        <v>1824</v>
      </c>
    </row>
    <row r="1034" spans="3:4" ht="15.75" thickBot="1">
      <c r="C1034" s="113">
        <v>9241</v>
      </c>
      <c r="D1034" s="32" t="s">
        <v>1825</v>
      </c>
    </row>
    <row r="1035" spans="3:4" ht="15.75" thickBot="1">
      <c r="C1035" s="113">
        <v>9250</v>
      </c>
      <c r="D1035" s="32" t="s">
        <v>1818</v>
      </c>
    </row>
    <row r="1036" spans="3:4" ht="15.75" thickBot="1">
      <c r="C1036" s="113">
        <v>9251</v>
      </c>
      <c r="D1036" s="32" t="s">
        <v>1819</v>
      </c>
    </row>
    <row r="1037" spans="3:4" ht="15.75" thickBot="1">
      <c r="C1037" s="113">
        <v>9500</v>
      </c>
      <c r="D1037" s="32" t="s">
        <v>1826</v>
      </c>
    </row>
  </sheetData>
  <sortState xmlns:xlrd2="http://schemas.microsoft.com/office/spreadsheetml/2017/richdata2" ref="C2:D1037">
    <sortCondition ref="C2:C1037"/>
  </sortState>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F212"/>
  <sheetViews>
    <sheetView showGridLines="0" topLeftCell="A33" workbookViewId="0">
      <selection activeCell="H2" sqref="H2"/>
    </sheetView>
  </sheetViews>
  <sheetFormatPr defaultColWidth="8.7109375" defaultRowHeight="15"/>
  <cols>
    <col min="1" max="1" width="4.7109375" bestFit="1" customWidth="1"/>
    <col min="2" max="2" width="28.7109375" bestFit="1" customWidth="1"/>
    <col min="3" max="3" width="7.42578125" bestFit="1" customWidth="1"/>
    <col min="4" max="4" width="28.42578125" bestFit="1" customWidth="1"/>
    <col min="6" max="6" width="28.42578125" bestFit="1" customWidth="1"/>
  </cols>
  <sheetData>
    <row r="1" spans="1:6" ht="15.75" thickBot="1">
      <c r="A1" s="28" t="s">
        <v>137</v>
      </c>
      <c r="B1" s="28" t="s">
        <v>140</v>
      </c>
      <c r="C1" s="28" t="s">
        <v>911</v>
      </c>
      <c r="D1" s="28" t="s">
        <v>912</v>
      </c>
      <c r="E1" s="28" t="s">
        <v>138</v>
      </c>
      <c r="F1" s="28" t="s">
        <v>1827</v>
      </c>
    </row>
    <row r="2" spans="1:6" ht="15.75" thickBot="1">
      <c r="A2" s="32" t="s">
        <v>2322</v>
      </c>
      <c r="B2" s="32" t="s">
        <v>2323</v>
      </c>
      <c r="C2" s="32" t="s">
        <v>2600</v>
      </c>
      <c r="D2" s="32" t="s">
        <v>2601</v>
      </c>
      <c r="E2" s="32" t="s">
        <v>3111</v>
      </c>
      <c r="F2" s="32" t="s">
        <v>3112</v>
      </c>
    </row>
    <row r="3" spans="1:6" ht="15.75" thickBot="1">
      <c r="A3" s="32" t="s">
        <v>2324</v>
      </c>
      <c r="B3" s="32" t="s">
        <v>2325</v>
      </c>
      <c r="C3" s="32" t="s">
        <v>2602</v>
      </c>
      <c r="D3" s="32" t="s">
        <v>2603</v>
      </c>
      <c r="E3" s="32" t="s">
        <v>3113</v>
      </c>
      <c r="F3" s="32" t="s">
        <v>3114</v>
      </c>
    </row>
    <row r="4" spans="1:6" ht="15.75" thickBot="1">
      <c r="A4" s="32" t="s">
        <v>2326</v>
      </c>
      <c r="B4" s="32" t="s">
        <v>2327</v>
      </c>
      <c r="C4" s="32" t="s">
        <v>2604</v>
      </c>
      <c r="D4" s="32" t="s">
        <v>2605</v>
      </c>
      <c r="E4" s="32" t="s">
        <v>3115</v>
      </c>
      <c r="F4" s="32" t="s">
        <v>3116</v>
      </c>
    </row>
    <row r="5" spans="1:6" ht="15.75" thickBot="1">
      <c r="A5" s="32" t="s">
        <v>2328</v>
      </c>
      <c r="B5" s="32" t="s">
        <v>2329</v>
      </c>
      <c r="C5" s="32" t="s">
        <v>2606</v>
      </c>
      <c r="D5" s="32" t="s">
        <v>2607</v>
      </c>
      <c r="E5" s="32" t="s">
        <v>3117</v>
      </c>
      <c r="F5" s="32" t="s">
        <v>3118</v>
      </c>
    </row>
    <row r="6" spans="1:6" ht="15.75" thickBot="1">
      <c r="A6" s="32" t="s">
        <v>2330</v>
      </c>
      <c r="B6" s="32" t="s">
        <v>2331</v>
      </c>
      <c r="C6" s="32" t="s">
        <v>2608</v>
      </c>
      <c r="D6" s="32" t="s">
        <v>2609</v>
      </c>
      <c r="E6" s="32" t="s">
        <v>3119</v>
      </c>
      <c r="F6" s="32" t="s">
        <v>3120</v>
      </c>
    </row>
    <row r="7" spans="1:6" ht="15.75" thickBot="1">
      <c r="A7" s="32" t="s">
        <v>2332</v>
      </c>
      <c r="B7" s="32" t="s">
        <v>2333</v>
      </c>
      <c r="C7" s="32" t="s">
        <v>2610</v>
      </c>
      <c r="D7" s="32" t="s">
        <v>1539</v>
      </c>
      <c r="E7" s="32" t="s">
        <v>3121</v>
      </c>
      <c r="F7" s="32" t="s">
        <v>3122</v>
      </c>
    </row>
    <row r="8" spans="1:6" ht="15.75" thickBot="1">
      <c r="A8" s="32" t="s">
        <v>2334</v>
      </c>
      <c r="B8" s="32" t="s">
        <v>2335</v>
      </c>
      <c r="C8" s="32" t="s">
        <v>2611</v>
      </c>
      <c r="D8" s="32" t="s">
        <v>1539</v>
      </c>
      <c r="E8" s="32" t="s">
        <v>3123</v>
      </c>
      <c r="F8" s="32" t="s">
        <v>3124</v>
      </c>
    </row>
    <row r="9" spans="1:6" ht="15.75" thickBot="1">
      <c r="A9" s="32" t="s">
        <v>2336</v>
      </c>
      <c r="B9" s="32" t="s">
        <v>507</v>
      </c>
      <c r="C9" s="32" t="s">
        <v>2612</v>
      </c>
      <c r="D9" s="32" t="s">
        <v>1540</v>
      </c>
      <c r="E9" s="32" t="s">
        <v>3125</v>
      </c>
      <c r="F9" s="32" t="s">
        <v>3126</v>
      </c>
    </row>
    <row r="10" spans="1:6" ht="15.75" thickBot="1">
      <c r="A10" s="32" t="s">
        <v>2337</v>
      </c>
      <c r="B10" s="32" t="s">
        <v>2338</v>
      </c>
      <c r="C10" s="32" t="s">
        <v>2613</v>
      </c>
      <c r="D10" s="32" t="s">
        <v>2614</v>
      </c>
      <c r="E10" s="32" t="s">
        <v>3127</v>
      </c>
      <c r="F10" s="32" t="s">
        <v>3128</v>
      </c>
    </row>
    <row r="11" spans="1:6" ht="15.75" thickBot="1">
      <c r="A11" s="32" t="s">
        <v>2339</v>
      </c>
      <c r="B11" s="32" t="s">
        <v>209</v>
      </c>
      <c r="C11" s="32" t="s">
        <v>2275</v>
      </c>
      <c r="D11" s="32" t="s">
        <v>2615</v>
      </c>
      <c r="E11" s="32" t="s">
        <v>3129</v>
      </c>
      <c r="F11" s="32" t="s">
        <v>3130</v>
      </c>
    </row>
    <row r="12" spans="1:6" ht="15.75" thickBot="1">
      <c r="A12" s="32" t="s">
        <v>2340</v>
      </c>
      <c r="B12" s="32" t="s">
        <v>2341</v>
      </c>
      <c r="C12" s="32" t="s">
        <v>2276</v>
      </c>
      <c r="D12" s="32" t="s">
        <v>938</v>
      </c>
      <c r="E12" s="32" t="s">
        <v>3131</v>
      </c>
      <c r="F12" s="32" t="s">
        <v>3132</v>
      </c>
    </row>
    <row r="13" spans="1:6" ht="15.75" thickBot="1">
      <c r="A13" s="32" t="s">
        <v>2342</v>
      </c>
      <c r="B13" s="32" t="s">
        <v>2343</v>
      </c>
      <c r="C13" s="32" t="s">
        <v>2277</v>
      </c>
      <c r="D13" s="32" t="s">
        <v>2616</v>
      </c>
      <c r="E13" s="32" t="s">
        <v>3133</v>
      </c>
      <c r="F13" s="32" t="s">
        <v>3134</v>
      </c>
    </row>
    <row r="14" spans="1:6" ht="15.75" thickBot="1">
      <c r="A14" s="32" t="s">
        <v>2344</v>
      </c>
      <c r="B14" s="32" t="s">
        <v>2345</v>
      </c>
      <c r="C14" s="32" t="s">
        <v>2278</v>
      </c>
      <c r="D14" s="32" t="s">
        <v>2617</v>
      </c>
      <c r="E14" s="32" t="s">
        <v>3135</v>
      </c>
      <c r="F14" s="32" t="s">
        <v>3136</v>
      </c>
    </row>
    <row r="15" spans="1:6" ht="15.75" thickBot="1">
      <c r="A15" s="32" t="s">
        <v>2346</v>
      </c>
      <c r="B15" s="32" t="s">
        <v>2347</v>
      </c>
      <c r="C15" s="32" t="s">
        <v>2618</v>
      </c>
      <c r="D15" s="32" t="s">
        <v>507</v>
      </c>
      <c r="E15" s="32" t="s">
        <v>3137</v>
      </c>
      <c r="F15" s="32" t="s">
        <v>3138</v>
      </c>
    </row>
    <row r="16" spans="1:6" ht="15.75" thickBot="1">
      <c r="A16" s="32" t="s">
        <v>2348</v>
      </c>
      <c r="B16" s="32" t="s">
        <v>2349</v>
      </c>
      <c r="C16" s="32" t="s">
        <v>2619</v>
      </c>
      <c r="D16" s="32" t="s">
        <v>2620</v>
      </c>
      <c r="E16" s="32" t="s">
        <v>3139</v>
      </c>
      <c r="F16" s="32" t="s">
        <v>3140</v>
      </c>
    </row>
    <row r="17" spans="1:6" ht="15.75" thickBot="1">
      <c r="A17" s="32" t="s">
        <v>2350</v>
      </c>
      <c r="B17" s="32" t="s">
        <v>2351</v>
      </c>
      <c r="C17" s="32" t="s">
        <v>2279</v>
      </c>
      <c r="D17" s="32" t="s">
        <v>2621</v>
      </c>
      <c r="E17" s="32" t="s">
        <v>3141</v>
      </c>
      <c r="F17" s="32" t="s">
        <v>3142</v>
      </c>
    </row>
    <row r="18" spans="1:6" ht="15.75" thickBot="1">
      <c r="A18" s="32" t="s">
        <v>2352</v>
      </c>
      <c r="B18" s="32" t="s">
        <v>2353</v>
      </c>
      <c r="C18" s="32" t="s">
        <v>2281</v>
      </c>
      <c r="D18" s="32" t="s">
        <v>2622</v>
      </c>
      <c r="E18" s="32" t="s">
        <v>3143</v>
      </c>
      <c r="F18" s="32" t="s">
        <v>3144</v>
      </c>
    </row>
    <row r="19" spans="1:6" ht="15.75" thickBot="1">
      <c r="A19" s="32" t="s">
        <v>2354</v>
      </c>
      <c r="B19" s="32" t="s">
        <v>2355</v>
      </c>
      <c r="C19" s="32" t="s">
        <v>2291</v>
      </c>
      <c r="D19" s="32" t="s">
        <v>2623</v>
      </c>
      <c r="E19" s="32" t="s">
        <v>3145</v>
      </c>
      <c r="F19" s="32" t="s">
        <v>3146</v>
      </c>
    </row>
    <row r="20" spans="1:6" ht="15.75" thickBot="1">
      <c r="A20" s="32" t="s">
        <v>2356</v>
      </c>
      <c r="B20" s="32" t="s">
        <v>2357</v>
      </c>
      <c r="C20" s="32" t="s">
        <v>2292</v>
      </c>
      <c r="D20" s="32" t="s">
        <v>2624</v>
      </c>
      <c r="E20" s="32" t="s">
        <v>3147</v>
      </c>
      <c r="F20" s="32" t="s">
        <v>3148</v>
      </c>
    </row>
    <row r="21" spans="1:6" ht="15.75" thickBot="1">
      <c r="A21" s="32" t="s">
        <v>2358</v>
      </c>
      <c r="B21" s="32" t="s">
        <v>2359</v>
      </c>
      <c r="C21" s="32" t="s">
        <v>2625</v>
      </c>
      <c r="D21" s="32" t="s">
        <v>997</v>
      </c>
      <c r="E21" s="32" t="s">
        <v>3149</v>
      </c>
      <c r="F21" s="32" t="s">
        <v>3150</v>
      </c>
    </row>
    <row r="22" spans="1:6" ht="15.75" thickBot="1">
      <c r="A22" s="32" t="s">
        <v>2360</v>
      </c>
      <c r="B22" s="32" t="s">
        <v>2361</v>
      </c>
      <c r="C22" s="32" t="s">
        <v>2626</v>
      </c>
      <c r="D22" s="32" t="s">
        <v>2627</v>
      </c>
      <c r="E22" s="32" t="s">
        <v>3151</v>
      </c>
      <c r="F22" s="32" t="s">
        <v>3152</v>
      </c>
    </row>
    <row r="23" spans="1:6" ht="15.75" thickBot="1">
      <c r="A23" s="32" t="s">
        <v>2362</v>
      </c>
      <c r="B23" s="32" t="s">
        <v>2363</v>
      </c>
      <c r="C23" s="32" t="s">
        <v>2628</v>
      </c>
      <c r="D23" s="32" t="s">
        <v>2629</v>
      </c>
      <c r="E23" s="32" t="s">
        <v>3153</v>
      </c>
      <c r="F23" s="32" t="s">
        <v>3154</v>
      </c>
    </row>
    <row r="24" spans="1:6" ht="15.75" thickBot="1">
      <c r="A24" s="32" t="s">
        <v>2364</v>
      </c>
      <c r="B24" s="32" t="s">
        <v>179</v>
      </c>
      <c r="C24" s="32" t="s">
        <v>2630</v>
      </c>
      <c r="D24" s="32" t="s">
        <v>2631</v>
      </c>
      <c r="E24" s="32" t="s">
        <v>3155</v>
      </c>
      <c r="F24" s="32" t="s">
        <v>3156</v>
      </c>
    </row>
    <row r="25" spans="1:6" ht="15.75" thickBot="1">
      <c r="A25" s="32" t="s">
        <v>2365</v>
      </c>
      <c r="B25" s="32" t="s">
        <v>2366</v>
      </c>
      <c r="C25" s="32" t="s">
        <v>2282</v>
      </c>
      <c r="D25" s="32" t="s">
        <v>2632</v>
      </c>
      <c r="E25" s="32" t="s">
        <v>3157</v>
      </c>
      <c r="F25" s="32" t="s">
        <v>3158</v>
      </c>
    </row>
    <row r="26" spans="1:6" ht="15.75" thickBot="1">
      <c r="A26" s="32" t="s">
        <v>2367</v>
      </c>
      <c r="B26" s="32" t="s">
        <v>2368</v>
      </c>
      <c r="C26" s="32" t="s">
        <v>2633</v>
      </c>
      <c r="D26" s="32" t="s">
        <v>147</v>
      </c>
      <c r="E26" s="32" t="s">
        <v>3159</v>
      </c>
      <c r="F26" s="32" t="s">
        <v>3160</v>
      </c>
    </row>
    <row r="27" spans="1:6" ht="15.75" thickBot="1">
      <c r="A27" s="32" t="s">
        <v>2369</v>
      </c>
      <c r="B27" s="32" t="s">
        <v>180</v>
      </c>
      <c r="C27" s="32" t="s">
        <v>2294</v>
      </c>
      <c r="D27" s="32" t="s">
        <v>1298</v>
      </c>
      <c r="E27" s="32" t="s">
        <v>2305</v>
      </c>
      <c r="F27" s="32" t="s">
        <v>3161</v>
      </c>
    </row>
    <row r="28" spans="1:6" ht="15.75" thickBot="1">
      <c r="A28" s="32" t="s">
        <v>2370</v>
      </c>
      <c r="B28" s="32" t="s">
        <v>2371</v>
      </c>
      <c r="C28" s="32" t="s">
        <v>2295</v>
      </c>
      <c r="D28" s="32" t="s">
        <v>2634</v>
      </c>
      <c r="E28" s="32" t="s">
        <v>3162</v>
      </c>
      <c r="F28" s="32" t="s">
        <v>3163</v>
      </c>
    </row>
    <row r="29" spans="1:6" ht="15.75" thickBot="1">
      <c r="A29" s="32" t="s">
        <v>2372</v>
      </c>
      <c r="B29" s="32" t="s">
        <v>183</v>
      </c>
      <c r="C29" s="32" t="s">
        <v>2296</v>
      </c>
      <c r="D29" s="32" t="s">
        <v>2635</v>
      </c>
      <c r="E29" s="32" t="s">
        <v>2307</v>
      </c>
      <c r="F29" s="32" t="s">
        <v>3164</v>
      </c>
    </row>
    <row r="30" spans="1:6" ht="15.75" thickBot="1">
      <c r="A30" s="32" t="s">
        <v>2373</v>
      </c>
      <c r="B30" s="32" t="s">
        <v>2374</v>
      </c>
      <c r="C30" s="32" t="s">
        <v>2297</v>
      </c>
      <c r="D30" s="32" t="s">
        <v>2636</v>
      </c>
      <c r="E30" s="32" t="s">
        <v>2308</v>
      </c>
      <c r="F30" s="32" t="s">
        <v>3165</v>
      </c>
    </row>
    <row r="31" spans="1:6" ht="15.75" thickBot="1">
      <c r="A31" s="32" t="s">
        <v>2375</v>
      </c>
      <c r="B31" s="32" t="s">
        <v>2376</v>
      </c>
      <c r="C31" s="32" t="s">
        <v>2298</v>
      </c>
      <c r="D31" s="32" t="s">
        <v>2637</v>
      </c>
      <c r="E31" s="32" t="s">
        <v>3166</v>
      </c>
      <c r="F31" s="32" t="s">
        <v>3167</v>
      </c>
    </row>
    <row r="32" spans="1:6" ht="15.75" thickBot="1">
      <c r="A32" s="32" t="s">
        <v>2377</v>
      </c>
      <c r="B32" s="32" t="s">
        <v>2378</v>
      </c>
      <c r="C32" s="32" t="s">
        <v>2299</v>
      </c>
      <c r="D32" s="32" t="s">
        <v>1302</v>
      </c>
      <c r="E32" s="32" t="s">
        <v>3168</v>
      </c>
      <c r="F32" s="32" t="s">
        <v>3169</v>
      </c>
    </row>
    <row r="33" spans="1:6" ht="15.75" thickBot="1">
      <c r="A33" s="32" t="s">
        <v>2379</v>
      </c>
      <c r="B33" s="32" t="s">
        <v>2380</v>
      </c>
      <c r="C33" s="32" t="s">
        <v>2300</v>
      </c>
      <c r="D33" s="32" t="s">
        <v>2638</v>
      </c>
      <c r="E33" s="32" t="s">
        <v>2970</v>
      </c>
      <c r="F33" s="32" t="s">
        <v>3170</v>
      </c>
    </row>
    <row r="34" spans="1:6" ht="15.75" thickBot="1">
      <c r="A34" s="32" t="s">
        <v>2381</v>
      </c>
      <c r="B34" s="32" t="s">
        <v>2382</v>
      </c>
      <c r="C34" s="32" t="s">
        <v>2639</v>
      </c>
      <c r="D34" s="32" t="s">
        <v>2640</v>
      </c>
      <c r="E34" s="32" t="s">
        <v>3171</v>
      </c>
      <c r="F34" s="32" t="s">
        <v>3172</v>
      </c>
    </row>
    <row r="35" spans="1:6" ht="15.75" thickBot="1">
      <c r="A35" s="32" t="s">
        <v>2383</v>
      </c>
      <c r="B35" s="32" t="s">
        <v>2384</v>
      </c>
      <c r="C35" s="32" t="s">
        <v>2641</v>
      </c>
      <c r="D35" s="32" t="s">
        <v>1381</v>
      </c>
      <c r="E35" s="32" t="s">
        <v>3173</v>
      </c>
      <c r="F35" s="32" t="s">
        <v>3172</v>
      </c>
    </row>
    <row r="36" spans="1:6" ht="15.75" thickBot="1">
      <c r="A36" s="32" t="s">
        <v>2385</v>
      </c>
      <c r="B36" s="32" t="s">
        <v>2386</v>
      </c>
      <c r="C36" s="32" t="s">
        <v>2642</v>
      </c>
      <c r="D36" s="32" t="s">
        <v>2643</v>
      </c>
      <c r="E36" s="32" t="s">
        <v>3174</v>
      </c>
      <c r="F36" s="32" t="s">
        <v>3175</v>
      </c>
    </row>
    <row r="37" spans="1:6" ht="15.75" thickBot="1">
      <c r="A37" s="32" t="s">
        <v>2387</v>
      </c>
      <c r="B37" s="32" t="s">
        <v>212</v>
      </c>
      <c r="C37" s="32" t="s">
        <v>2559</v>
      </c>
      <c r="D37" s="32" t="s">
        <v>1339</v>
      </c>
      <c r="E37" s="32" t="s">
        <v>3176</v>
      </c>
      <c r="F37" s="32" t="s">
        <v>3177</v>
      </c>
    </row>
    <row r="38" spans="1:6" ht="15.75" thickBot="1">
      <c r="A38" s="32" t="s">
        <v>2388</v>
      </c>
      <c r="B38" s="32" t="s">
        <v>2389</v>
      </c>
      <c r="C38" s="32" t="s">
        <v>2644</v>
      </c>
      <c r="D38" s="32" t="s">
        <v>2645</v>
      </c>
      <c r="E38" s="32" t="s">
        <v>3178</v>
      </c>
      <c r="F38" s="32" t="s">
        <v>3179</v>
      </c>
    </row>
    <row r="39" spans="1:6" ht="15.75" thickBot="1">
      <c r="A39" s="32" t="s">
        <v>2390</v>
      </c>
      <c r="B39" s="32" t="s">
        <v>2391</v>
      </c>
      <c r="C39" s="32" t="s">
        <v>2646</v>
      </c>
      <c r="D39" s="32" t="s">
        <v>2647</v>
      </c>
      <c r="E39" s="32" t="s">
        <v>3180</v>
      </c>
      <c r="F39" s="32" t="s">
        <v>3181</v>
      </c>
    </row>
    <row r="40" spans="1:6" ht="15.75" thickBot="1">
      <c r="A40" s="32" t="s">
        <v>2392</v>
      </c>
      <c r="B40" s="32" t="s">
        <v>2393</v>
      </c>
      <c r="C40" s="32" t="s">
        <v>2648</v>
      </c>
      <c r="D40" s="32" t="s">
        <v>1360</v>
      </c>
      <c r="E40" s="32" t="s">
        <v>3182</v>
      </c>
      <c r="F40" s="32" t="s">
        <v>3183</v>
      </c>
    </row>
    <row r="41" spans="1:6" ht="15.75" thickBot="1">
      <c r="A41" s="32" t="s">
        <v>2394</v>
      </c>
      <c r="B41" s="32" t="s">
        <v>2395</v>
      </c>
      <c r="C41" s="32" t="s">
        <v>2561</v>
      </c>
      <c r="D41" s="32" t="s">
        <v>1378</v>
      </c>
      <c r="E41" s="32" t="s">
        <v>3184</v>
      </c>
      <c r="F41" s="32" t="s">
        <v>3185</v>
      </c>
    </row>
    <row r="42" spans="1:6" ht="15.75" thickBot="1">
      <c r="A42" s="32" t="s">
        <v>2396</v>
      </c>
      <c r="B42" s="32" t="s">
        <v>2397</v>
      </c>
      <c r="C42" s="32" t="s">
        <v>2649</v>
      </c>
      <c r="D42" s="32" t="s">
        <v>2650</v>
      </c>
      <c r="E42" s="32" t="s">
        <v>3186</v>
      </c>
      <c r="F42" s="32" t="s">
        <v>3187</v>
      </c>
    </row>
    <row r="43" spans="1:6" ht="15.75" thickBot="1">
      <c r="A43" s="32" t="s">
        <v>2398</v>
      </c>
      <c r="B43" s="32" t="s">
        <v>2399</v>
      </c>
      <c r="C43" s="32" t="s">
        <v>2651</v>
      </c>
      <c r="D43" s="32" t="s">
        <v>1384</v>
      </c>
      <c r="E43" s="32" t="s">
        <v>3188</v>
      </c>
      <c r="F43" s="32" t="s">
        <v>3189</v>
      </c>
    </row>
    <row r="44" spans="1:6" ht="15.75" thickBot="1">
      <c r="A44" s="32" t="s">
        <v>2400</v>
      </c>
      <c r="B44" s="32" t="s">
        <v>2401</v>
      </c>
      <c r="C44" s="32" t="s">
        <v>2652</v>
      </c>
      <c r="D44" s="32" t="s">
        <v>1387</v>
      </c>
      <c r="E44" s="32" t="s">
        <v>3190</v>
      </c>
      <c r="F44" s="32" t="s">
        <v>3189</v>
      </c>
    </row>
    <row r="45" spans="1:6" ht="15.75" thickBot="1">
      <c r="A45" s="32" t="s">
        <v>2402</v>
      </c>
      <c r="B45" s="32" t="s">
        <v>221</v>
      </c>
      <c r="C45" s="32" t="s">
        <v>2653</v>
      </c>
      <c r="D45" s="32" t="s">
        <v>1390</v>
      </c>
      <c r="E45" s="32" t="s">
        <v>3191</v>
      </c>
      <c r="F45" s="32" t="s">
        <v>3189</v>
      </c>
    </row>
    <row r="46" spans="1:6" ht="15.75" thickBot="1">
      <c r="A46" s="32" t="s">
        <v>2403</v>
      </c>
      <c r="B46" s="32" t="s">
        <v>224</v>
      </c>
      <c r="C46" s="32" t="s">
        <v>2654</v>
      </c>
      <c r="D46" s="32" t="s">
        <v>2655</v>
      </c>
      <c r="E46" s="32" t="s">
        <v>3192</v>
      </c>
      <c r="F46" s="32" t="s">
        <v>3193</v>
      </c>
    </row>
    <row r="47" spans="1:6" ht="15.75" thickBot="1">
      <c r="A47" s="32" t="s">
        <v>2404</v>
      </c>
      <c r="B47" s="32" t="s">
        <v>225</v>
      </c>
      <c r="C47" s="32" t="s">
        <v>2656</v>
      </c>
      <c r="D47" s="32" t="s">
        <v>2657</v>
      </c>
      <c r="E47" s="32" t="s">
        <v>3194</v>
      </c>
      <c r="F47" s="32" t="s">
        <v>3195</v>
      </c>
    </row>
    <row r="48" spans="1:6" ht="15.75" thickBot="1">
      <c r="A48" s="32" t="s">
        <v>2405</v>
      </c>
      <c r="B48" s="32" t="s">
        <v>229</v>
      </c>
      <c r="C48" s="32" t="s">
        <v>2658</v>
      </c>
      <c r="D48" s="32" t="s">
        <v>2659</v>
      </c>
      <c r="E48" s="32" t="s">
        <v>3196</v>
      </c>
      <c r="F48" s="32" t="s">
        <v>3197</v>
      </c>
    </row>
    <row r="49" spans="1:6" ht="15.75" thickBot="1">
      <c r="A49" s="32" t="s">
        <v>2406</v>
      </c>
      <c r="B49" s="32" t="s">
        <v>214</v>
      </c>
      <c r="C49" s="32" t="s">
        <v>2660</v>
      </c>
      <c r="D49" s="32" t="s">
        <v>2661</v>
      </c>
      <c r="E49" s="32" t="s">
        <v>3198</v>
      </c>
      <c r="F49" s="32" t="s">
        <v>3199</v>
      </c>
    </row>
    <row r="50" spans="1:6" ht="15.75" thickBot="1">
      <c r="A50" s="32" t="s">
        <v>2407</v>
      </c>
      <c r="B50" s="32" t="s">
        <v>2408</v>
      </c>
      <c r="C50" s="32" t="s">
        <v>2662</v>
      </c>
      <c r="D50" s="32" t="s">
        <v>2663</v>
      </c>
      <c r="E50" s="32" t="s">
        <v>3200</v>
      </c>
      <c r="F50" s="32" t="s">
        <v>3201</v>
      </c>
    </row>
    <row r="51" spans="1:6" ht="15.75" thickBot="1">
      <c r="A51" s="32" t="s">
        <v>2409</v>
      </c>
      <c r="B51" s="32" t="s">
        <v>2410</v>
      </c>
      <c r="C51" s="32" t="s">
        <v>2664</v>
      </c>
      <c r="D51" s="32" t="s">
        <v>2665</v>
      </c>
      <c r="E51" s="32" t="s">
        <v>3202</v>
      </c>
      <c r="F51" s="32" t="s">
        <v>3203</v>
      </c>
    </row>
    <row r="52" spans="1:6" ht="15.75" thickBot="1">
      <c r="A52" s="32" t="s">
        <v>2411</v>
      </c>
      <c r="B52" s="32" t="s">
        <v>2412</v>
      </c>
      <c r="C52" s="32" t="s">
        <v>2666</v>
      </c>
      <c r="D52" s="32" t="s">
        <v>2667</v>
      </c>
      <c r="E52" s="32" t="s">
        <v>3204</v>
      </c>
      <c r="F52" s="32" t="s">
        <v>3205</v>
      </c>
    </row>
    <row r="53" spans="1:6" ht="15.75" thickBot="1">
      <c r="A53" s="32" t="s">
        <v>2413</v>
      </c>
      <c r="B53" s="32" t="s">
        <v>2414</v>
      </c>
      <c r="C53" s="32" t="s">
        <v>2668</v>
      </c>
      <c r="D53" s="32" t="s">
        <v>1607</v>
      </c>
      <c r="E53" s="32" t="s">
        <v>3206</v>
      </c>
      <c r="F53" s="32" t="s">
        <v>3207</v>
      </c>
    </row>
    <row r="54" spans="1:6" ht="15.75" thickBot="1">
      <c r="A54" s="32" t="s">
        <v>2415</v>
      </c>
      <c r="B54" s="32" t="s">
        <v>2416</v>
      </c>
      <c r="C54" s="32" t="s">
        <v>2669</v>
      </c>
      <c r="D54" s="32" t="s">
        <v>2670</v>
      </c>
      <c r="E54" s="32" t="s">
        <v>3208</v>
      </c>
      <c r="F54" s="32" t="s">
        <v>2102</v>
      </c>
    </row>
    <row r="55" spans="1:6" ht="15.75" thickBot="1">
      <c r="A55" s="32" t="s">
        <v>2417</v>
      </c>
      <c r="B55" s="32" t="s">
        <v>2418</v>
      </c>
      <c r="C55" s="32" t="s">
        <v>2671</v>
      </c>
      <c r="D55" s="32" t="s">
        <v>2672</v>
      </c>
      <c r="E55" s="32" t="s">
        <v>3209</v>
      </c>
      <c r="F55" s="32" t="s">
        <v>3210</v>
      </c>
    </row>
    <row r="56" spans="1:6" ht="15.75" thickBot="1">
      <c r="A56" s="32" t="s">
        <v>2419</v>
      </c>
      <c r="B56" s="32" t="s">
        <v>2420</v>
      </c>
      <c r="C56" s="32" t="s">
        <v>2673</v>
      </c>
      <c r="D56" s="32" t="s">
        <v>2674</v>
      </c>
      <c r="E56" s="32" t="s">
        <v>3211</v>
      </c>
      <c r="F56" s="32" t="s">
        <v>3212</v>
      </c>
    </row>
    <row r="57" spans="1:6" ht="15.75" thickBot="1">
      <c r="A57" s="32" t="s">
        <v>2421</v>
      </c>
      <c r="B57" s="32" t="s">
        <v>2422</v>
      </c>
      <c r="C57" s="32" t="s">
        <v>2675</v>
      </c>
      <c r="D57" s="32" t="s">
        <v>2676</v>
      </c>
      <c r="E57" s="32" t="s">
        <v>3213</v>
      </c>
      <c r="F57" s="32" t="s">
        <v>3212</v>
      </c>
    </row>
    <row r="58" spans="1:6" ht="15.75" thickBot="1">
      <c r="A58" s="32" t="s">
        <v>2423</v>
      </c>
      <c r="B58" s="32" t="s">
        <v>2424</v>
      </c>
      <c r="C58" s="32" t="s">
        <v>2677</v>
      </c>
      <c r="D58" s="32" t="s">
        <v>2678</v>
      </c>
      <c r="E58" s="32" t="s">
        <v>3214</v>
      </c>
      <c r="F58" s="32" t="s">
        <v>3215</v>
      </c>
    </row>
    <row r="59" spans="1:6" ht="15.75" thickBot="1">
      <c r="A59" s="32" t="s">
        <v>2425</v>
      </c>
      <c r="B59" s="32" t="s">
        <v>2426</v>
      </c>
      <c r="C59" s="32" t="s">
        <v>2679</v>
      </c>
      <c r="D59" s="32" t="s">
        <v>2680</v>
      </c>
      <c r="E59" s="32" t="s">
        <v>3216</v>
      </c>
      <c r="F59" s="32" t="s">
        <v>3217</v>
      </c>
    </row>
    <row r="60" spans="1:6" ht="15.75" thickBot="1">
      <c r="A60" s="32" t="s">
        <v>2427</v>
      </c>
      <c r="B60" s="32" t="s">
        <v>2428</v>
      </c>
      <c r="C60" s="32" t="s">
        <v>2681</v>
      </c>
      <c r="D60" s="32" t="s">
        <v>2682</v>
      </c>
      <c r="E60" s="32" t="s">
        <v>3218</v>
      </c>
      <c r="F60" s="32" t="s">
        <v>1599</v>
      </c>
    </row>
    <row r="61" spans="1:6" ht="15.75" thickBot="1">
      <c r="A61" s="32" t="s">
        <v>2429</v>
      </c>
      <c r="B61" s="32" t="s">
        <v>2430</v>
      </c>
      <c r="C61" s="32" t="s">
        <v>2683</v>
      </c>
      <c r="D61" s="32" t="s">
        <v>2684</v>
      </c>
      <c r="E61" s="32" t="s">
        <v>3219</v>
      </c>
      <c r="F61" s="32" t="s">
        <v>3220</v>
      </c>
    </row>
    <row r="62" spans="1:6" ht="15.75" thickBot="1">
      <c r="A62" s="32" t="s">
        <v>2431</v>
      </c>
      <c r="B62" s="32" t="s">
        <v>2432</v>
      </c>
      <c r="C62" s="32" t="s">
        <v>2685</v>
      </c>
      <c r="D62" s="32" t="s">
        <v>2686</v>
      </c>
      <c r="E62" s="32" t="s">
        <v>3221</v>
      </c>
      <c r="F62" s="32" t="s">
        <v>3222</v>
      </c>
    </row>
    <row r="63" spans="1:6" ht="15.75" thickBot="1">
      <c r="A63" s="32" t="s">
        <v>2433</v>
      </c>
      <c r="B63" s="32" t="s">
        <v>2434</v>
      </c>
      <c r="C63" s="32" t="s">
        <v>2687</v>
      </c>
      <c r="D63" s="32" t="s">
        <v>2688</v>
      </c>
      <c r="E63" s="32" t="s">
        <v>3223</v>
      </c>
      <c r="F63" s="32" t="s">
        <v>3224</v>
      </c>
    </row>
    <row r="64" spans="1:6" ht="15.75" thickBot="1">
      <c r="A64" s="32" t="s">
        <v>2435</v>
      </c>
      <c r="B64" s="32" t="s">
        <v>2436</v>
      </c>
      <c r="C64" s="32" t="s">
        <v>2689</v>
      </c>
      <c r="D64" s="32" t="s">
        <v>2690</v>
      </c>
      <c r="E64" s="32" t="s">
        <v>3225</v>
      </c>
      <c r="F64" s="32" t="s">
        <v>3226</v>
      </c>
    </row>
    <row r="65" spans="1:6" ht="15.75" thickBot="1">
      <c r="A65" s="32" t="s">
        <v>2437</v>
      </c>
      <c r="B65" s="32" t="s">
        <v>2438</v>
      </c>
      <c r="C65" s="32" t="s">
        <v>2691</v>
      </c>
      <c r="D65" s="32" t="s">
        <v>1425</v>
      </c>
      <c r="E65" s="32" t="s">
        <v>3227</v>
      </c>
      <c r="F65" s="32" t="s">
        <v>3228</v>
      </c>
    </row>
    <row r="66" spans="1:6" ht="15.75" thickBot="1">
      <c r="A66" s="32" t="s">
        <v>2439</v>
      </c>
      <c r="B66" s="32" t="s">
        <v>2440</v>
      </c>
      <c r="C66" s="32" t="s">
        <v>2692</v>
      </c>
      <c r="D66" s="32" t="s">
        <v>2693</v>
      </c>
      <c r="E66" s="32" t="s">
        <v>3229</v>
      </c>
      <c r="F66" s="32" t="s">
        <v>3230</v>
      </c>
    </row>
    <row r="67" spans="1:6" ht="15.75" thickBot="1">
      <c r="A67" s="32" t="s">
        <v>2441</v>
      </c>
      <c r="B67" s="32" t="s">
        <v>2442</v>
      </c>
      <c r="C67" s="32" t="s">
        <v>2694</v>
      </c>
      <c r="D67" s="32" t="s">
        <v>2695</v>
      </c>
      <c r="E67" s="32" t="s">
        <v>3231</v>
      </c>
      <c r="F67" s="32" t="s">
        <v>3232</v>
      </c>
    </row>
    <row r="68" spans="1:6" ht="15.75" thickBot="1">
      <c r="A68" s="32" t="s">
        <v>2443</v>
      </c>
      <c r="B68" s="32" t="s">
        <v>2444</v>
      </c>
      <c r="C68" s="32" t="s">
        <v>2696</v>
      </c>
      <c r="D68" s="32" t="s">
        <v>2697</v>
      </c>
      <c r="E68" s="32" t="s">
        <v>3233</v>
      </c>
      <c r="F68" s="32" t="s">
        <v>3232</v>
      </c>
    </row>
    <row r="69" spans="1:6" ht="15.75" thickBot="1">
      <c r="A69" s="32" t="s">
        <v>2445</v>
      </c>
      <c r="B69" s="32" t="s">
        <v>2446</v>
      </c>
      <c r="C69" s="32" t="s">
        <v>2698</v>
      </c>
      <c r="D69" s="32" t="s">
        <v>2699</v>
      </c>
      <c r="E69" s="32" t="s">
        <v>3064</v>
      </c>
      <c r="F69" s="32" t="s">
        <v>3234</v>
      </c>
    </row>
    <row r="70" spans="1:6" ht="15.75" thickBot="1">
      <c r="A70" s="32" t="s">
        <v>2447</v>
      </c>
      <c r="B70" s="32" t="s">
        <v>2448</v>
      </c>
      <c r="C70" s="32" t="s">
        <v>2700</v>
      </c>
      <c r="D70" s="32" t="s">
        <v>2701</v>
      </c>
      <c r="E70" s="32" t="s">
        <v>3235</v>
      </c>
      <c r="F70" s="32" t="s">
        <v>3236</v>
      </c>
    </row>
    <row r="71" spans="1:6" ht="15.75" thickBot="1">
      <c r="A71" s="32" t="s">
        <v>2449</v>
      </c>
      <c r="B71" s="32" t="s">
        <v>2450</v>
      </c>
      <c r="C71" s="32" t="s">
        <v>2702</v>
      </c>
      <c r="D71" s="32" t="s">
        <v>2703</v>
      </c>
      <c r="E71" s="32" t="s">
        <v>3237</v>
      </c>
      <c r="F71" s="32" t="s">
        <v>3238</v>
      </c>
    </row>
    <row r="72" spans="1:6" ht="15.75" thickBot="1">
      <c r="A72" s="32" t="s">
        <v>2451</v>
      </c>
      <c r="B72" s="32" t="s">
        <v>2452</v>
      </c>
      <c r="C72" s="32" t="s">
        <v>2704</v>
      </c>
      <c r="D72" s="32" t="s">
        <v>2705</v>
      </c>
      <c r="E72" s="32" t="s">
        <v>3239</v>
      </c>
      <c r="F72" s="32" t="s">
        <v>3240</v>
      </c>
    </row>
    <row r="73" spans="1:6" ht="15.75" thickBot="1">
      <c r="A73" s="32" t="s">
        <v>2453</v>
      </c>
      <c r="B73" s="32" t="s">
        <v>2454</v>
      </c>
      <c r="C73" s="32" t="s">
        <v>2706</v>
      </c>
      <c r="D73" s="32" t="s">
        <v>2707</v>
      </c>
      <c r="E73" s="32" t="s">
        <v>3241</v>
      </c>
      <c r="F73" s="32" t="s">
        <v>3242</v>
      </c>
    </row>
    <row r="74" spans="1:6" ht="15.75" thickBot="1">
      <c r="A74" s="32" t="s">
        <v>2455</v>
      </c>
      <c r="B74" s="32" t="s">
        <v>2456</v>
      </c>
      <c r="C74" s="32" t="s">
        <v>2708</v>
      </c>
      <c r="D74" s="32" t="s">
        <v>2709</v>
      </c>
      <c r="E74" s="32" t="s">
        <v>3243</v>
      </c>
      <c r="F74" s="32" t="s">
        <v>939</v>
      </c>
    </row>
    <row r="75" spans="1:6" ht="15.75" thickBot="1">
      <c r="A75" s="32" t="s">
        <v>2457</v>
      </c>
      <c r="B75" s="32" t="s">
        <v>2458</v>
      </c>
      <c r="C75" s="32" t="s">
        <v>2710</v>
      </c>
      <c r="D75" s="32" t="s">
        <v>2711</v>
      </c>
      <c r="E75" s="32" t="s">
        <v>3244</v>
      </c>
      <c r="F75" s="32" t="s">
        <v>150</v>
      </c>
    </row>
    <row r="76" spans="1:6" ht="15.75" thickBot="1">
      <c r="A76" s="32" t="s">
        <v>2459</v>
      </c>
      <c r="B76" s="32" t="s">
        <v>2460</v>
      </c>
      <c r="C76" s="32" t="s">
        <v>2712</v>
      </c>
      <c r="D76" s="32" t="s">
        <v>2713</v>
      </c>
      <c r="E76" s="32" t="s">
        <v>3245</v>
      </c>
      <c r="F76" s="32" t="s">
        <v>3246</v>
      </c>
    </row>
    <row r="77" spans="1:6" ht="15.75" thickBot="1">
      <c r="A77" s="32" t="s">
        <v>2461</v>
      </c>
      <c r="B77" s="32" t="s">
        <v>247</v>
      </c>
      <c r="C77" s="32" t="s">
        <v>2714</v>
      </c>
      <c r="D77" s="32" t="s">
        <v>2715</v>
      </c>
      <c r="E77" s="32" t="s">
        <v>3247</v>
      </c>
      <c r="F77" s="32" t="s">
        <v>3248</v>
      </c>
    </row>
    <row r="78" spans="1:6" ht="15.75" thickBot="1">
      <c r="A78" s="32" t="s">
        <v>2462</v>
      </c>
      <c r="B78" s="32" t="s">
        <v>248</v>
      </c>
      <c r="C78" s="32" t="s">
        <v>2716</v>
      </c>
      <c r="D78" s="32" t="s">
        <v>2717</v>
      </c>
      <c r="E78" s="32" t="s">
        <v>3249</v>
      </c>
      <c r="F78" s="32" t="s">
        <v>3250</v>
      </c>
    </row>
    <row r="79" spans="1:6" ht="15.75" thickBot="1">
      <c r="A79" s="32" t="s">
        <v>2463</v>
      </c>
      <c r="B79" s="32" t="s">
        <v>259</v>
      </c>
      <c r="C79" s="32" t="s">
        <v>2718</v>
      </c>
      <c r="D79" s="32" t="s">
        <v>2719</v>
      </c>
      <c r="E79" s="32" t="s">
        <v>3251</v>
      </c>
      <c r="F79" s="32" t="s">
        <v>3252</v>
      </c>
    </row>
    <row r="80" spans="1:6" ht="15.75" thickBot="1">
      <c r="A80" s="32" t="s">
        <v>2464</v>
      </c>
      <c r="B80" s="32" t="s">
        <v>2465</v>
      </c>
      <c r="C80" s="32" t="s">
        <v>2720</v>
      </c>
      <c r="D80" s="32" t="s">
        <v>2721</v>
      </c>
      <c r="E80" s="32" t="s">
        <v>3253</v>
      </c>
      <c r="F80" s="32" t="s">
        <v>3254</v>
      </c>
    </row>
    <row r="81" spans="1:6" ht="15.75" thickBot="1">
      <c r="A81" s="32" t="s">
        <v>2466</v>
      </c>
      <c r="B81" s="32" t="s">
        <v>2467</v>
      </c>
      <c r="C81" s="32" t="s">
        <v>2722</v>
      </c>
      <c r="D81" s="32" t="s">
        <v>2723</v>
      </c>
      <c r="E81" s="32" t="s">
        <v>3255</v>
      </c>
      <c r="F81" s="32" t="s">
        <v>3256</v>
      </c>
    </row>
    <row r="82" spans="1:6" ht="15.75" thickBot="1">
      <c r="A82" s="32" t="s">
        <v>2468</v>
      </c>
      <c r="B82" s="32" t="s">
        <v>2469</v>
      </c>
      <c r="C82" s="32" t="s">
        <v>2724</v>
      </c>
      <c r="D82" s="32" t="s">
        <v>2725</v>
      </c>
      <c r="E82" s="32" t="s">
        <v>3257</v>
      </c>
      <c r="F82" s="32" t="s">
        <v>3258</v>
      </c>
    </row>
    <row r="83" spans="1:6" ht="15.75" thickBot="1">
      <c r="A83" s="32" t="s">
        <v>2470</v>
      </c>
      <c r="B83" s="32" t="s">
        <v>2471</v>
      </c>
      <c r="C83" s="32" t="s">
        <v>2726</v>
      </c>
      <c r="D83" s="32" t="s">
        <v>2727</v>
      </c>
      <c r="E83" s="32" t="s">
        <v>3259</v>
      </c>
      <c r="F83" s="32" t="s">
        <v>3260</v>
      </c>
    </row>
    <row r="84" spans="1:6" ht="15.75" thickBot="1">
      <c r="A84" s="32" t="s">
        <v>2472</v>
      </c>
      <c r="B84" s="32" t="s">
        <v>2473</v>
      </c>
      <c r="C84" s="32" t="s">
        <v>2728</v>
      </c>
      <c r="D84" s="32" t="s">
        <v>2729</v>
      </c>
      <c r="E84" s="32" t="s">
        <v>3065</v>
      </c>
      <c r="F84" s="32" t="s">
        <v>2218</v>
      </c>
    </row>
    <row r="85" spans="1:6" ht="15.75" thickBot="1">
      <c r="A85" s="32" t="s">
        <v>2474</v>
      </c>
      <c r="B85" s="32" t="s">
        <v>2475</v>
      </c>
      <c r="C85" s="32" t="s">
        <v>2730</v>
      </c>
      <c r="D85" s="32" t="s">
        <v>2731</v>
      </c>
      <c r="E85" s="32" t="s">
        <v>3261</v>
      </c>
      <c r="F85" s="32" t="s">
        <v>3262</v>
      </c>
    </row>
    <row r="86" spans="1:6" ht="15.75" thickBot="1">
      <c r="A86" s="32" t="s">
        <v>2476</v>
      </c>
      <c r="B86" s="32" t="s">
        <v>2477</v>
      </c>
      <c r="C86" s="32" t="s">
        <v>2732</v>
      </c>
      <c r="D86" s="32" t="s">
        <v>2733</v>
      </c>
      <c r="E86" s="32" t="s">
        <v>3263</v>
      </c>
      <c r="F86" s="32" t="s">
        <v>3264</v>
      </c>
    </row>
    <row r="87" spans="1:6" ht="15.75" thickBot="1">
      <c r="A87" s="32" t="s">
        <v>2478</v>
      </c>
      <c r="B87" s="32" t="s">
        <v>2479</v>
      </c>
      <c r="C87" s="32" t="s">
        <v>2734</v>
      </c>
      <c r="D87" s="32" t="s">
        <v>2735</v>
      </c>
      <c r="E87" s="32" t="s">
        <v>3265</v>
      </c>
      <c r="F87" s="32" t="s">
        <v>3266</v>
      </c>
    </row>
    <row r="88" spans="1:6" ht="15.75" thickBot="1">
      <c r="A88" s="32" t="s">
        <v>2480</v>
      </c>
      <c r="B88" s="32" t="s">
        <v>2481</v>
      </c>
      <c r="C88" s="32" t="s">
        <v>2736</v>
      </c>
      <c r="D88" s="32" t="s">
        <v>2737</v>
      </c>
      <c r="E88" s="32" t="s">
        <v>3267</v>
      </c>
      <c r="F88" s="32" t="s">
        <v>3268</v>
      </c>
    </row>
    <row r="89" spans="1:6" ht="15.75" thickBot="1">
      <c r="A89" s="32" t="s">
        <v>2482</v>
      </c>
      <c r="B89" s="32" t="s">
        <v>2483</v>
      </c>
      <c r="C89" s="32" t="s">
        <v>2738</v>
      </c>
      <c r="D89" s="32" t="s">
        <v>2739</v>
      </c>
      <c r="E89" s="32" t="s">
        <v>3269</v>
      </c>
      <c r="F89" s="32" t="s">
        <v>3270</v>
      </c>
    </row>
    <row r="90" spans="1:6" ht="15.75" thickBot="1">
      <c r="A90" s="32" t="s">
        <v>2484</v>
      </c>
      <c r="B90" s="32" t="s">
        <v>2485</v>
      </c>
      <c r="C90" s="32" t="s">
        <v>2740</v>
      </c>
      <c r="D90" s="32" t="s">
        <v>2741</v>
      </c>
      <c r="E90" s="32" t="s">
        <v>3271</v>
      </c>
      <c r="F90" s="32" t="s">
        <v>3272</v>
      </c>
    </row>
    <row r="91" spans="1:6" ht="15.75" thickBot="1">
      <c r="A91" s="32" t="s">
        <v>2486</v>
      </c>
      <c r="B91" s="32" t="s">
        <v>2487</v>
      </c>
      <c r="C91" s="32" t="s">
        <v>2742</v>
      </c>
      <c r="D91" s="32" t="s">
        <v>2741</v>
      </c>
      <c r="E91" s="32" t="s">
        <v>3273</v>
      </c>
      <c r="F91" s="32" t="s">
        <v>3274</v>
      </c>
    </row>
    <row r="92" spans="1:6" ht="15.75" thickBot="1">
      <c r="A92" s="32" t="s">
        <v>2488</v>
      </c>
      <c r="B92" s="32" t="s">
        <v>2489</v>
      </c>
      <c r="C92" s="32" t="s">
        <v>2743</v>
      </c>
      <c r="D92" s="32" t="s">
        <v>2744</v>
      </c>
      <c r="E92" s="32" t="s">
        <v>3275</v>
      </c>
      <c r="F92" s="32" t="s">
        <v>3276</v>
      </c>
    </row>
    <row r="93" spans="1:6" ht="15.75" thickBot="1">
      <c r="A93" s="32" t="s">
        <v>2490</v>
      </c>
      <c r="B93" s="32" t="s">
        <v>2491</v>
      </c>
      <c r="C93" s="32" t="s">
        <v>2745</v>
      </c>
      <c r="D93" s="32" t="s">
        <v>1580</v>
      </c>
      <c r="E93" s="32" t="s">
        <v>3277</v>
      </c>
      <c r="F93" s="32" t="s">
        <v>3278</v>
      </c>
    </row>
    <row r="94" spans="1:6" ht="15.75" thickBot="1">
      <c r="A94" s="32" t="s">
        <v>2492</v>
      </c>
      <c r="B94" s="32" t="s">
        <v>264</v>
      </c>
      <c r="C94" s="32" t="s">
        <v>2746</v>
      </c>
      <c r="D94" s="32" t="s">
        <v>2747</v>
      </c>
    </row>
    <row r="95" spans="1:6" ht="15.75" thickBot="1">
      <c r="A95" s="32" t="s">
        <v>2493</v>
      </c>
      <c r="B95" s="32" t="s">
        <v>2494</v>
      </c>
      <c r="C95" s="32" t="s">
        <v>2748</v>
      </c>
      <c r="D95" s="32" t="s">
        <v>2741</v>
      </c>
    </row>
    <row r="96" spans="1:6" ht="15.75" thickBot="1">
      <c r="A96" s="32" t="s">
        <v>2495</v>
      </c>
      <c r="B96" s="32" t="s">
        <v>2496</v>
      </c>
      <c r="C96" s="32" t="s">
        <v>2749</v>
      </c>
      <c r="D96" s="32" t="s">
        <v>2741</v>
      </c>
    </row>
    <row r="97" spans="1:4" ht="15.75" thickBot="1">
      <c r="A97" s="32" t="s">
        <v>2497</v>
      </c>
      <c r="B97" s="32" t="s">
        <v>2498</v>
      </c>
      <c r="C97" s="32" t="s">
        <v>2750</v>
      </c>
      <c r="D97" s="32" t="s">
        <v>2741</v>
      </c>
    </row>
    <row r="98" spans="1:4" ht="15.75" thickBot="1">
      <c r="A98" s="32" t="s">
        <v>2499</v>
      </c>
      <c r="B98" s="32" t="s">
        <v>2500</v>
      </c>
      <c r="C98" s="32" t="s">
        <v>2751</v>
      </c>
      <c r="D98" s="32" t="s">
        <v>2752</v>
      </c>
    </row>
    <row r="99" spans="1:4" ht="15.75" thickBot="1">
      <c r="A99" s="32" t="s">
        <v>2501</v>
      </c>
      <c r="B99" s="32" t="s">
        <v>2502</v>
      </c>
      <c r="C99" s="32" t="s">
        <v>2753</v>
      </c>
      <c r="D99" s="32" t="s">
        <v>2754</v>
      </c>
    </row>
    <row r="100" spans="1:4" ht="15.75" thickBot="1">
      <c r="A100" s="32" t="s">
        <v>2503</v>
      </c>
      <c r="B100" s="32" t="s">
        <v>2504</v>
      </c>
      <c r="C100" s="32" t="s">
        <v>2755</v>
      </c>
      <c r="D100" s="32" t="s">
        <v>1588</v>
      </c>
    </row>
    <row r="101" spans="1:4" ht="15.75" thickBot="1">
      <c r="A101" s="32" t="s">
        <v>2505</v>
      </c>
      <c r="B101" s="32" t="s">
        <v>2506</v>
      </c>
      <c r="C101" s="32" t="s">
        <v>2756</v>
      </c>
      <c r="D101" s="32" t="s">
        <v>1589</v>
      </c>
    </row>
    <row r="102" spans="1:4" ht="15.75" thickBot="1">
      <c r="A102" s="32" t="s">
        <v>2507</v>
      </c>
      <c r="B102" s="32" t="s">
        <v>2508</v>
      </c>
      <c r="C102" s="32" t="s">
        <v>2757</v>
      </c>
      <c r="D102" s="32" t="s">
        <v>2758</v>
      </c>
    </row>
    <row r="103" spans="1:4" ht="15.75" thickBot="1">
      <c r="A103" s="32" t="s">
        <v>2509</v>
      </c>
      <c r="B103" s="32" t="s">
        <v>2510</v>
      </c>
      <c r="C103" s="32" t="s">
        <v>2759</v>
      </c>
      <c r="D103" s="32" t="s">
        <v>1895</v>
      </c>
    </row>
    <row r="104" spans="1:4" ht="15.75" thickBot="1">
      <c r="A104" s="32" t="s">
        <v>2511</v>
      </c>
      <c r="B104" s="32" t="s">
        <v>2512</v>
      </c>
      <c r="C104" s="32" t="s">
        <v>2760</v>
      </c>
      <c r="D104" s="32" t="s">
        <v>2761</v>
      </c>
    </row>
    <row r="105" spans="1:4" ht="15.75" thickBot="1">
      <c r="A105" s="32" t="s">
        <v>2513</v>
      </c>
      <c r="B105" s="32" t="s">
        <v>2514</v>
      </c>
      <c r="C105" s="32" t="s">
        <v>2762</v>
      </c>
      <c r="D105" s="32" t="s">
        <v>2763</v>
      </c>
    </row>
    <row r="106" spans="1:4" ht="15.75" thickBot="1">
      <c r="A106" s="32" t="s">
        <v>2515</v>
      </c>
      <c r="B106" s="32" t="s">
        <v>2516</v>
      </c>
      <c r="C106" s="32" t="s">
        <v>2764</v>
      </c>
      <c r="D106" s="32" t="s">
        <v>1616</v>
      </c>
    </row>
    <row r="107" spans="1:4" ht="15.75" thickBot="1">
      <c r="A107" s="32" t="s">
        <v>2517</v>
      </c>
      <c r="B107" s="32" t="s">
        <v>2518</v>
      </c>
      <c r="C107" s="32" t="s">
        <v>2765</v>
      </c>
      <c r="D107" s="32" t="s">
        <v>2766</v>
      </c>
    </row>
    <row r="108" spans="1:4" ht="15.75" thickBot="1">
      <c r="A108" s="32" t="s">
        <v>2519</v>
      </c>
      <c r="B108" s="32" t="s">
        <v>2520</v>
      </c>
      <c r="C108" s="32" t="s">
        <v>2767</v>
      </c>
      <c r="D108" s="32" t="s">
        <v>2768</v>
      </c>
    </row>
    <row r="109" spans="1:4" ht="15.75" thickBot="1">
      <c r="A109" s="32" t="s">
        <v>2521</v>
      </c>
      <c r="B109" s="32" t="s">
        <v>2522</v>
      </c>
      <c r="C109" s="32" t="s">
        <v>2769</v>
      </c>
      <c r="D109" s="32" t="s">
        <v>2770</v>
      </c>
    </row>
    <row r="110" spans="1:4" ht="15.75" thickBot="1">
      <c r="A110" s="32" t="s">
        <v>2523</v>
      </c>
      <c r="B110" s="32" t="s">
        <v>2524</v>
      </c>
      <c r="C110" s="32" t="s">
        <v>2771</v>
      </c>
      <c r="D110" s="32" t="s">
        <v>2772</v>
      </c>
    </row>
    <row r="111" spans="1:4" ht="15.75" thickBot="1">
      <c r="A111" s="32" t="s">
        <v>2525</v>
      </c>
      <c r="B111" s="32" t="s">
        <v>505</v>
      </c>
      <c r="C111" s="32" t="s">
        <v>2773</v>
      </c>
      <c r="D111" s="32" t="s">
        <v>2774</v>
      </c>
    </row>
    <row r="112" spans="1:4" ht="15.75" thickBot="1">
      <c r="A112" s="32" t="s">
        <v>2526</v>
      </c>
      <c r="B112" s="32" t="s">
        <v>507</v>
      </c>
      <c r="C112" s="32" t="s">
        <v>2775</v>
      </c>
      <c r="D112" s="32" t="s">
        <v>2776</v>
      </c>
    </row>
    <row r="113" spans="1:4" ht="15.75" thickBot="1">
      <c r="A113" s="32" t="s">
        <v>2527</v>
      </c>
      <c r="B113" s="32" t="s">
        <v>2528</v>
      </c>
      <c r="C113" s="32" t="s">
        <v>2777</v>
      </c>
      <c r="D113" s="32" t="s">
        <v>2778</v>
      </c>
    </row>
    <row r="114" spans="1:4" ht="15.75" thickBot="1">
      <c r="A114" s="32" t="s">
        <v>2529</v>
      </c>
      <c r="B114" s="32" t="s">
        <v>2530</v>
      </c>
      <c r="C114" s="32" t="s">
        <v>2779</v>
      </c>
      <c r="D114" s="32" t="s">
        <v>2780</v>
      </c>
    </row>
    <row r="115" spans="1:4" ht="15.75" thickBot="1">
      <c r="A115" s="32" t="s">
        <v>2531</v>
      </c>
      <c r="B115" s="32" t="s">
        <v>2532</v>
      </c>
      <c r="C115" s="32" t="s">
        <v>2781</v>
      </c>
      <c r="D115" s="32" t="s">
        <v>2782</v>
      </c>
    </row>
    <row r="116" spans="1:4" ht="15.75" thickBot="1">
      <c r="A116" s="32" t="s">
        <v>2533</v>
      </c>
      <c r="B116" s="32" t="s">
        <v>2534</v>
      </c>
      <c r="C116" s="32" t="s">
        <v>2783</v>
      </c>
      <c r="D116" s="32" t="s">
        <v>2784</v>
      </c>
    </row>
    <row r="117" spans="1:4" ht="15.75" thickBot="1">
      <c r="A117" s="32" t="s">
        <v>2535</v>
      </c>
      <c r="B117" s="32" t="s">
        <v>2536</v>
      </c>
      <c r="C117" s="32" t="s">
        <v>2785</v>
      </c>
      <c r="D117" s="32" t="s">
        <v>2786</v>
      </c>
    </row>
    <row r="118" spans="1:4" ht="15.75" thickBot="1">
      <c r="A118" s="32" t="s">
        <v>2537</v>
      </c>
      <c r="B118" s="32" t="s">
        <v>2538</v>
      </c>
      <c r="C118" s="32" t="s">
        <v>2787</v>
      </c>
      <c r="D118" s="32" t="s">
        <v>2788</v>
      </c>
    </row>
    <row r="119" spans="1:4" ht="15.75" thickBot="1">
      <c r="A119" s="32" t="s">
        <v>2539</v>
      </c>
      <c r="B119" s="32" t="s">
        <v>365</v>
      </c>
      <c r="C119" s="32" t="s">
        <v>2789</v>
      </c>
      <c r="D119" s="32" t="s">
        <v>2790</v>
      </c>
    </row>
    <row r="120" spans="1:4" ht="15.75" thickBot="1">
      <c r="A120" s="32" t="s">
        <v>2540</v>
      </c>
      <c r="B120" s="32" t="s">
        <v>2541</v>
      </c>
      <c r="C120" s="32" t="s">
        <v>2791</v>
      </c>
      <c r="D120" s="32" t="s">
        <v>2792</v>
      </c>
    </row>
    <row r="121" spans="1:4" ht="15.75" thickBot="1">
      <c r="A121" s="32" t="s">
        <v>2542</v>
      </c>
      <c r="B121" s="32" t="s">
        <v>2543</v>
      </c>
      <c r="C121" s="32" t="s">
        <v>2793</v>
      </c>
      <c r="D121" s="32" t="s">
        <v>2794</v>
      </c>
    </row>
    <row r="122" spans="1:4" ht="15.75" thickBot="1">
      <c r="A122" s="32" t="s">
        <v>2544</v>
      </c>
      <c r="B122" s="32" t="s">
        <v>2545</v>
      </c>
      <c r="C122" s="32" t="s">
        <v>2795</v>
      </c>
      <c r="D122" s="32" t="s">
        <v>2796</v>
      </c>
    </row>
    <row r="123" spans="1:4" ht="15.75" thickBot="1">
      <c r="A123" s="32" t="s">
        <v>2546</v>
      </c>
      <c r="B123" s="32" t="s">
        <v>285</v>
      </c>
      <c r="C123" s="32" t="s">
        <v>2797</v>
      </c>
      <c r="D123" s="32" t="s">
        <v>2798</v>
      </c>
    </row>
    <row r="124" spans="1:4" ht="15.75" thickBot="1">
      <c r="A124" s="32" t="s">
        <v>2547</v>
      </c>
      <c r="B124" s="32" t="s">
        <v>2548</v>
      </c>
      <c r="C124" s="32" t="s">
        <v>2799</v>
      </c>
      <c r="D124" s="32" t="s">
        <v>2800</v>
      </c>
    </row>
    <row r="125" spans="1:4" ht="15.75" thickBot="1">
      <c r="A125" s="32" t="s">
        <v>2549</v>
      </c>
      <c r="B125" s="32" t="s">
        <v>2550</v>
      </c>
      <c r="C125" s="32" t="s">
        <v>2801</v>
      </c>
      <c r="D125" s="32" t="s">
        <v>2802</v>
      </c>
    </row>
    <row r="126" spans="1:4" ht="15.75" thickBot="1">
      <c r="A126" s="32" t="s">
        <v>2551</v>
      </c>
      <c r="B126" s="32" t="s">
        <v>2552</v>
      </c>
      <c r="C126" s="32" t="s">
        <v>2803</v>
      </c>
      <c r="D126" s="32" t="s">
        <v>2804</v>
      </c>
    </row>
    <row r="127" spans="1:4" ht="15.75" thickBot="1">
      <c r="A127" s="32" t="s">
        <v>2553</v>
      </c>
      <c r="B127" s="32" t="s">
        <v>2554</v>
      </c>
      <c r="C127" s="32" t="s">
        <v>2805</v>
      </c>
      <c r="D127" s="32" t="s">
        <v>2806</v>
      </c>
    </row>
    <row r="128" spans="1:4" ht="15.75" thickBot="1">
      <c r="A128" s="32" t="s">
        <v>2555</v>
      </c>
      <c r="B128" s="32" t="s">
        <v>2556</v>
      </c>
      <c r="C128" s="32" t="s">
        <v>2807</v>
      </c>
      <c r="D128" s="32" t="s">
        <v>2808</v>
      </c>
    </row>
    <row r="129" spans="1:4" ht="15.75" thickBot="1">
      <c r="A129" s="32" t="s">
        <v>2557</v>
      </c>
      <c r="B129" s="32" t="s">
        <v>2558</v>
      </c>
      <c r="C129" s="32" t="s">
        <v>2809</v>
      </c>
      <c r="D129" s="32" t="s">
        <v>2810</v>
      </c>
    </row>
    <row r="130" spans="1:4" ht="15.75" thickBot="1">
      <c r="A130" s="32" t="s">
        <v>2559</v>
      </c>
      <c r="B130" s="32" t="s">
        <v>2560</v>
      </c>
      <c r="C130" s="32" t="s">
        <v>2811</v>
      </c>
      <c r="D130" s="32" t="s">
        <v>2812</v>
      </c>
    </row>
    <row r="131" spans="1:4" ht="15.75" thickBot="1">
      <c r="A131" s="32" t="s">
        <v>2561</v>
      </c>
      <c r="B131" s="32" t="s">
        <v>1741</v>
      </c>
      <c r="C131" s="32" t="s">
        <v>2813</v>
      </c>
      <c r="D131" s="32" t="s">
        <v>2814</v>
      </c>
    </row>
    <row r="132" spans="1:4" ht="15.75" thickBot="1">
      <c r="A132" s="32" t="s">
        <v>2562</v>
      </c>
      <c r="B132" s="32" t="s">
        <v>2563</v>
      </c>
      <c r="C132" s="32" t="s">
        <v>2815</v>
      </c>
      <c r="D132" s="32" t="s">
        <v>2816</v>
      </c>
    </row>
    <row r="133" spans="1:4" ht="15.75" thickBot="1">
      <c r="A133" s="32" t="s">
        <v>2564</v>
      </c>
      <c r="B133" s="32" t="s">
        <v>2565</v>
      </c>
      <c r="C133" s="32" t="s">
        <v>2817</v>
      </c>
      <c r="D133" s="32" t="s">
        <v>2818</v>
      </c>
    </row>
    <row r="134" spans="1:4" ht="15.75" thickBot="1">
      <c r="A134" s="32" t="s">
        <v>2566</v>
      </c>
      <c r="B134" s="32" t="s">
        <v>2567</v>
      </c>
      <c r="C134" s="32" t="s">
        <v>2819</v>
      </c>
      <c r="D134" s="32" t="s">
        <v>2820</v>
      </c>
    </row>
    <row r="135" spans="1:4" ht="15.75" thickBot="1">
      <c r="A135" s="32" t="s">
        <v>2568</v>
      </c>
      <c r="B135" s="32" t="s">
        <v>2569</v>
      </c>
      <c r="C135" s="32" t="s">
        <v>2821</v>
      </c>
      <c r="D135" s="32" t="s">
        <v>2822</v>
      </c>
    </row>
    <row r="136" spans="1:4" ht="15.75" thickBot="1">
      <c r="A136" s="32" t="s">
        <v>2570</v>
      </c>
      <c r="B136" s="32" t="s">
        <v>889</v>
      </c>
      <c r="C136" s="32" t="s">
        <v>2823</v>
      </c>
      <c r="D136" s="32" t="s">
        <v>2824</v>
      </c>
    </row>
    <row r="137" spans="1:4" ht="15.75" thickBot="1">
      <c r="A137" s="32" t="s">
        <v>2571</v>
      </c>
      <c r="B137" s="32" t="s">
        <v>2572</v>
      </c>
      <c r="C137" s="32" t="s">
        <v>2825</v>
      </c>
      <c r="D137" s="32" t="s">
        <v>2826</v>
      </c>
    </row>
    <row r="138" spans="1:4" ht="15.75" thickBot="1">
      <c r="A138" s="32" t="s">
        <v>2573</v>
      </c>
      <c r="B138" s="32" t="s">
        <v>2574</v>
      </c>
      <c r="C138" s="32" t="s">
        <v>2827</v>
      </c>
      <c r="D138" s="32" t="s">
        <v>2828</v>
      </c>
    </row>
    <row r="139" spans="1:4" ht="15.75" thickBot="1">
      <c r="A139" s="32" t="s">
        <v>2575</v>
      </c>
      <c r="B139" s="32" t="s">
        <v>2576</v>
      </c>
      <c r="C139" s="32" t="s">
        <v>2829</v>
      </c>
      <c r="D139" s="32" t="s">
        <v>2830</v>
      </c>
    </row>
    <row r="140" spans="1:4" ht="15.75" thickBot="1">
      <c r="A140" s="32" t="s">
        <v>2577</v>
      </c>
      <c r="B140" s="32" t="s">
        <v>2578</v>
      </c>
      <c r="C140" s="32" t="s">
        <v>2831</v>
      </c>
      <c r="D140" s="32" t="s">
        <v>2832</v>
      </c>
    </row>
    <row r="141" spans="1:4" ht="15.75" thickBot="1">
      <c r="A141" s="32" t="s">
        <v>2579</v>
      </c>
      <c r="B141" s="32" t="s">
        <v>2580</v>
      </c>
      <c r="C141" s="32" t="s">
        <v>2833</v>
      </c>
      <c r="D141" s="32" t="s">
        <v>2834</v>
      </c>
    </row>
    <row r="142" spans="1:4" ht="15.75" thickBot="1">
      <c r="A142" s="32" t="s">
        <v>2581</v>
      </c>
      <c r="B142" s="32" t="s">
        <v>2206</v>
      </c>
      <c r="C142" s="32" t="s">
        <v>2835</v>
      </c>
      <c r="D142" s="32" t="s">
        <v>2836</v>
      </c>
    </row>
    <row r="143" spans="1:4" ht="15.75" thickBot="1">
      <c r="A143" s="32" t="s">
        <v>2582</v>
      </c>
      <c r="B143" s="32" t="s">
        <v>892</v>
      </c>
      <c r="C143" s="32" t="s">
        <v>2837</v>
      </c>
      <c r="D143" s="32" t="s">
        <v>2838</v>
      </c>
    </row>
    <row r="144" spans="1:4" ht="15.75" thickBot="1">
      <c r="A144" s="32" t="s">
        <v>2583</v>
      </c>
      <c r="B144" s="32" t="s">
        <v>2584</v>
      </c>
      <c r="C144" s="32" t="s">
        <v>2839</v>
      </c>
      <c r="D144" s="32" t="s">
        <v>2840</v>
      </c>
    </row>
    <row r="145" spans="1:4" ht="15.75" thickBot="1">
      <c r="A145" s="32" t="s">
        <v>2585</v>
      </c>
      <c r="B145" s="32" t="s">
        <v>2586</v>
      </c>
      <c r="C145" s="32" t="s">
        <v>2841</v>
      </c>
      <c r="D145" s="32" t="s">
        <v>2842</v>
      </c>
    </row>
    <row r="146" spans="1:4" ht="15.75" thickBot="1">
      <c r="A146" s="32" t="s">
        <v>2587</v>
      </c>
      <c r="B146" s="32" t="s">
        <v>2588</v>
      </c>
      <c r="C146" s="32" t="s">
        <v>2843</v>
      </c>
      <c r="D146" s="32" t="s">
        <v>2844</v>
      </c>
    </row>
    <row r="147" spans="1:4" ht="15.75" thickBot="1">
      <c r="A147" s="32" t="s">
        <v>2589</v>
      </c>
      <c r="B147" s="32" t="s">
        <v>2590</v>
      </c>
      <c r="C147" s="32" t="s">
        <v>2845</v>
      </c>
      <c r="D147" s="32" t="s">
        <v>2846</v>
      </c>
    </row>
    <row r="148" spans="1:4" ht="15.75" thickBot="1">
      <c r="A148" s="32" t="s">
        <v>2591</v>
      </c>
      <c r="B148" s="32" t="s">
        <v>2592</v>
      </c>
      <c r="C148" s="32" t="s">
        <v>2847</v>
      </c>
      <c r="D148" s="32" t="s">
        <v>2848</v>
      </c>
    </row>
    <row r="149" spans="1:4" ht="15.75" thickBot="1">
      <c r="A149" s="32" t="s">
        <v>2593</v>
      </c>
      <c r="B149" s="32" t="s">
        <v>900</v>
      </c>
      <c r="C149" s="32" t="s">
        <v>2849</v>
      </c>
      <c r="D149" s="32" t="s">
        <v>2850</v>
      </c>
    </row>
    <row r="150" spans="1:4" ht="15.75" thickBot="1">
      <c r="A150" s="32" t="s">
        <v>2594</v>
      </c>
      <c r="B150" s="32" t="s">
        <v>2595</v>
      </c>
      <c r="C150" s="32" t="s">
        <v>2851</v>
      </c>
      <c r="D150" s="32" t="s">
        <v>2852</v>
      </c>
    </row>
    <row r="151" spans="1:4" ht="15.75" thickBot="1">
      <c r="A151" s="32" t="s">
        <v>2596</v>
      </c>
      <c r="B151" s="32" t="s">
        <v>905</v>
      </c>
      <c r="C151" s="32" t="s">
        <v>2853</v>
      </c>
      <c r="D151" s="32" t="s">
        <v>2854</v>
      </c>
    </row>
    <row r="152" spans="1:4" ht="15.75" thickBot="1">
      <c r="A152" s="32" t="s">
        <v>2597</v>
      </c>
      <c r="B152" s="32" t="s">
        <v>906</v>
      </c>
      <c r="C152" s="32" t="s">
        <v>2855</v>
      </c>
      <c r="D152" s="32" t="s">
        <v>2856</v>
      </c>
    </row>
    <row r="153" spans="1:4" ht="15.75" thickBot="1">
      <c r="A153" s="32" t="s">
        <v>2598</v>
      </c>
      <c r="B153" s="32" t="s">
        <v>2599</v>
      </c>
      <c r="C153" s="32" t="s">
        <v>2857</v>
      </c>
      <c r="D153" s="32" t="s">
        <v>2858</v>
      </c>
    </row>
    <row r="154" spans="1:4" ht="15.75" thickBot="1">
      <c r="C154" s="32" t="s">
        <v>2859</v>
      </c>
      <c r="D154" s="32" t="s">
        <v>2860</v>
      </c>
    </row>
    <row r="155" spans="1:4" ht="15.75" thickBot="1">
      <c r="C155" s="32" t="s">
        <v>2861</v>
      </c>
      <c r="D155" s="32" t="s">
        <v>2862</v>
      </c>
    </row>
    <row r="156" spans="1:4" ht="15.75" thickBot="1">
      <c r="C156" s="32" t="s">
        <v>2863</v>
      </c>
      <c r="D156" s="32" t="s">
        <v>2864</v>
      </c>
    </row>
    <row r="157" spans="1:4" ht="15.75" thickBot="1">
      <c r="C157" s="32" t="s">
        <v>2865</v>
      </c>
      <c r="D157" s="32" t="s">
        <v>2866</v>
      </c>
    </row>
    <row r="158" spans="1:4" ht="15.75" thickBot="1">
      <c r="C158" s="32" t="s">
        <v>2867</v>
      </c>
      <c r="D158" s="32" t="s">
        <v>2868</v>
      </c>
    </row>
    <row r="159" spans="1:4" ht="15.75" thickBot="1">
      <c r="C159" s="32" t="s">
        <v>2869</v>
      </c>
      <c r="D159" s="32" t="s">
        <v>2870</v>
      </c>
    </row>
    <row r="160" spans="1:4" ht="15.75" thickBot="1">
      <c r="C160" s="32" t="s">
        <v>2871</v>
      </c>
      <c r="D160" s="32" t="s">
        <v>2872</v>
      </c>
    </row>
    <row r="161" spans="3:4" ht="15.75" thickBot="1">
      <c r="C161" s="32" t="s">
        <v>2873</v>
      </c>
      <c r="D161" s="32" t="s">
        <v>2874</v>
      </c>
    </row>
    <row r="162" spans="3:4" ht="15.75" thickBot="1">
      <c r="C162" s="32" t="s">
        <v>2875</v>
      </c>
      <c r="D162" s="32" t="s">
        <v>2876</v>
      </c>
    </row>
    <row r="163" spans="3:4" ht="15.75" thickBot="1">
      <c r="C163" s="32" t="s">
        <v>2877</v>
      </c>
      <c r="D163" s="32" t="s">
        <v>2878</v>
      </c>
    </row>
    <row r="164" spans="3:4" ht="15.75" thickBot="1">
      <c r="C164" s="32" t="s">
        <v>2879</v>
      </c>
      <c r="D164" s="32" t="s">
        <v>2880</v>
      </c>
    </row>
    <row r="165" spans="3:4" ht="15.75" thickBot="1">
      <c r="C165" s="32" t="s">
        <v>2881</v>
      </c>
      <c r="D165" s="32" t="s">
        <v>2882</v>
      </c>
    </row>
    <row r="166" spans="3:4" ht="15.75" thickBot="1">
      <c r="C166" s="32" t="s">
        <v>2883</v>
      </c>
      <c r="D166" s="32" t="s">
        <v>1685</v>
      </c>
    </row>
    <row r="167" spans="3:4" ht="15.75" thickBot="1">
      <c r="C167" s="32" t="s">
        <v>2884</v>
      </c>
      <c r="D167" s="32" t="s">
        <v>2885</v>
      </c>
    </row>
    <row r="168" spans="3:4" ht="15.75" thickBot="1">
      <c r="C168" s="32" t="s">
        <v>2886</v>
      </c>
      <c r="D168" s="32" t="s">
        <v>1686</v>
      </c>
    </row>
    <row r="169" spans="3:4" ht="15.75" thickBot="1">
      <c r="C169" s="32" t="s">
        <v>2887</v>
      </c>
      <c r="D169" s="32" t="s">
        <v>2888</v>
      </c>
    </row>
    <row r="170" spans="3:4" ht="15.75" thickBot="1">
      <c r="C170" s="32" t="s">
        <v>2889</v>
      </c>
      <c r="D170" s="32" t="s">
        <v>2890</v>
      </c>
    </row>
    <row r="171" spans="3:4" ht="15.75" thickBot="1">
      <c r="C171" s="32" t="s">
        <v>2891</v>
      </c>
      <c r="D171" s="32" t="s">
        <v>1687</v>
      </c>
    </row>
    <row r="172" spans="3:4" ht="15.75" thickBot="1">
      <c r="C172" s="32" t="s">
        <v>2892</v>
      </c>
      <c r="D172" s="32" t="s">
        <v>2893</v>
      </c>
    </row>
    <row r="173" spans="3:4" ht="15.75" thickBot="1">
      <c r="C173" s="32" t="s">
        <v>2894</v>
      </c>
      <c r="D173" s="32" t="s">
        <v>2895</v>
      </c>
    </row>
    <row r="174" spans="3:4" ht="15.75" thickBot="1">
      <c r="C174" s="32" t="s">
        <v>2896</v>
      </c>
      <c r="D174" s="32" t="s">
        <v>1689</v>
      </c>
    </row>
    <row r="175" spans="3:4" ht="15.75" thickBot="1">
      <c r="C175" s="32" t="s">
        <v>2897</v>
      </c>
      <c r="D175" s="32" t="s">
        <v>2898</v>
      </c>
    </row>
    <row r="176" spans="3:4" ht="15.75" thickBot="1">
      <c r="C176" s="32" t="s">
        <v>2899</v>
      </c>
      <c r="D176" s="32" t="s">
        <v>2900</v>
      </c>
    </row>
    <row r="177" spans="3:4" ht="15.75" thickBot="1">
      <c r="C177" s="32" t="s">
        <v>2901</v>
      </c>
      <c r="D177" s="32" t="s">
        <v>2902</v>
      </c>
    </row>
    <row r="178" spans="3:4" ht="15.75" thickBot="1">
      <c r="C178" s="32" t="s">
        <v>2903</v>
      </c>
      <c r="D178" s="32" t="s">
        <v>2904</v>
      </c>
    </row>
    <row r="179" spans="3:4" ht="15.75" thickBot="1">
      <c r="C179" s="32" t="s">
        <v>2905</v>
      </c>
      <c r="D179" s="32" t="s">
        <v>2906</v>
      </c>
    </row>
    <row r="180" spans="3:4" ht="15.75" thickBot="1">
      <c r="C180" s="32" t="s">
        <v>2907</v>
      </c>
      <c r="D180" s="32" t="s">
        <v>2908</v>
      </c>
    </row>
    <row r="181" spans="3:4" ht="15.75" thickBot="1">
      <c r="C181" s="32" t="s">
        <v>2909</v>
      </c>
      <c r="D181" s="32" t="s">
        <v>2910</v>
      </c>
    </row>
    <row r="182" spans="3:4" ht="15.75" thickBot="1">
      <c r="C182" s="32" t="s">
        <v>2911</v>
      </c>
      <c r="D182" s="32" t="s">
        <v>2912</v>
      </c>
    </row>
    <row r="183" spans="3:4" ht="15.75" thickBot="1">
      <c r="C183" s="32" t="s">
        <v>2913</v>
      </c>
      <c r="D183" s="32" t="s">
        <v>2914</v>
      </c>
    </row>
    <row r="184" spans="3:4" ht="15.75" thickBot="1">
      <c r="C184" s="32" t="s">
        <v>2417</v>
      </c>
      <c r="D184" s="32" t="s">
        <v>2778</v>
      </c>
    </row>
    <row r="185" spans="3:4" ht="15.75" thickBot="1">
      <c r="C185" s="32" t="s">
        <v>2915</v>
      </c>
      <c r="D185" s="32" t="s">
        <v>2916</v>
      </c>
    </row>
    <row r="186" spans="3:4" ht="15.75" thickBot="1">
      <c r="C186" s="32" t="s">
        <v>2917</v>
      </c>
      <c r="D186" s="32" t="s">
        <v>2918</v>
      </c>
    </row>
    <row r="187" spans="3:4" ht="15.75" thickBot="1">
      <c r="C187" s="32" t="s">
        <v>2919</v>
      </c>
      <c r="D187" s="32" t="s">
        <v>2920</v>
      </c>
    </row>
    <row r="188" spans="3:4" ht="15.75" thickBot="1">
      <c r="C188" s="32" t="s">
        <v>2921</v>
      </c>
      <c r="D188" s="32" t="s">
        <v>2922</v>
      </c>
    </row>
    <row r="189" spans="3:4" ht="15.75" thickBot="1">
      <c r="C189" s="32" t="s">
        <v>2923</v>
      </c>
      <c r="D189" s="32" t="s">
        <v>2924</v>
      </c>
    </row>
    <row r="190" spans="3:4" ht="15.75" thickBot="1">
      <c r="C190" s="32" t="s">
        <v>2925</v>
      </c>
      <c r="D190" s="32" t="s">
        <v>2926</v>
      </c>
    </row>
    <row r="191" spans="3:4" ht="15.75" thickBot="1">
      <c r="C191" s="32" t="s">
        <v>2927</v>
      </c>
      <c r="D191" s="32" t="s">
        <v>2928</v>
      </c>
    </row>
    <row r="192" spans="3:4" ht="15.75" thickBot="1">
      <c r="C192" s="32" t="s">
        <v>2929</v>
      </c>
      <c r="D192" s="32" t="s">
        <v>2930</v>
      </c>
    </row>
    <row r="193" spans="3:4" ht="15.75" thickBot="1">
      <c r="C193" s="32" t="s">
        <v>2931</v>
      </c>
      <c r="D193" s="32" t="s">
        <v>2932</v>
      </c>
    </row>
    <row r="194" spans="3:4" ht="15.75" thickBot="1">
      <c r="C194" s="32" t="s">
        <v>2933</v>
      </c>
      <c r="D194" s="32" t="s">
        <v>2934</v>
      </c>
    </row>
    <row r="195" spans="3:4" ht="15.75" thickBot="1">
      <c r="C195" s="32" t="s">
        <v>2935</v>
      </c>
      <c r="D195" s="32" t="s">
        <v>2936</v>
      </c>
    </row>
    <row r="196" spans="3:4" ht="15.75" thickBot="1">
      <c r="C196" s="32" t="s">
        <v>2937</v>
      </c>
      <c r="D196" s="32" t="s">
        <v>2938</v>
      </c>
    </row>
    <row r="197" spans="3:4" ht="15.75" thickBot="1">
      <c r="C197" s="32" t="s">
        <v>2939</v>
      </c>
      <c r="D197" s="32" t="s">
        <v>2940</v>
      </c>
    </row>
    <row r="198" spans="3:4" ht="15.75" thickBot="1">
      <c r="C198" s="32" t="s">
        <v>2941</v>
      </c>
      <c r="D198" s="32" t="s">
        <v>2942</v>
      </c>
    </row>
    <row r="199" spans="3:4" ht="15.75" thickBot="1">
      <c r="C199" s="32" t="s">
        <v>2943</v>
      </c>
      <c r="D199" s="32" t="s">
        <v>2944</v>
      </c>
    </row>
    <row r="200" spans="3:4" ht="15.75" thickBot="1">
      <c r="C200" s="32" t="s">
        <v>2945</v>
      </c>
      <c r="D200" s="32" t="s">
        <v>2946</v>
      </c>
    </row>
    <row r="201" spans="3:4" ht="15.75" thickBot="1">
      <c r="C201" s="32" t="s">
        <v>2947</v>
      </c>
      <c r="D201" s="32" t="s">
        <v>1520</v>
      </c>
    </row>
    <row r="202" spans="3:4" ht="15.75" thickBot="1">
      <c r="C202" s="32" t="s">
        <v>2948</v>
      </c>
      <c r="D202" s="32" t="s">
        <v>1521</v>
      </c>
    </row>
    <row r="203" spans="3:4" ht="15.75" thickBot="1">
      <c r="C203" s="32" t="s">
        <v>2949</v>
      </c>
      <c r="D203" s="32" t="s">
        <v>1522</v>
      </c>
    </row>
    <row r="204" spans="3:4" ht="15.75" thickBot="1">
      <c r="C204" s="32" t="s">
        <v>2950</v>
      </c>
      <c r="D204" s="32" t="s">
        <v>2951</v>
      </c>
    </row>
    <row r="205" spans="3:4" ht="15.75" thickBot="1">
      <c r="C205" s="32" t="s">
        <v>2952</v>
      </c>
      <c r="D205" s="32" t="s">
        <v>2953</v>
      </c>
    </row>
    <row r="206" spans="3:4" ht="15.75" thickBot="1">
      <c r="C206" s="32" t="s">
        <v>2954</v>
      </c>
      <c r="D206" s="32" t="s">
        <v>2955</v>
      </c>
    </row>
    <row r="207" spans="3:4" ht="15.75" thickBot="1">
      <c r="C207" s="32" t="s">
        <v>2956</v>
      </c>
      <c r="D207" s="32" t="s">
        <v>2957</v>
      </c>
    </row>
    <row r="208" spans="3:4" ht="15.75" thickBot="1">
      <c r="C208" s="32" t="s">
        <v>2958</v>
      </c>
      <c r="D208" s="32" t="s">
        <v>2959</v>
      </c>
    </row>
    <row r="209" spans="3:4" ht="15.75" thickBot="1">
      <c r="C209" s="32" t="s">
        <v>2960</v>
      </c>
      <c r="D209" s="32" t="s">
        <v>2961</v>
      </c>
    </row>
    <row r="210" spans="3:4" ht="15.75" thickBot="1">
      <c r="C210" s="32" t="s">
        <v>2962</v>
      </c>
      <c r="D210" s="32" t="s">
        <v>2963</v>
      </c>
    </row>
    <row r="211" spans="3:4" ht="15.75" thickBot="1">
      <c r="C211" s="32" t="s">
        <v>2964</v>
      </c>
      <c r="D211" s="32" t="s">
        <v>2965</v>
      </c>
    </row>
    <row r="212" spans="3:4" ht="15.75" thickBot="1">
      <c r="C212" s="32" t="s">
        <v>2966</v>
      </c>
      <c r="D212" s="32" t="s">
        <v>1793</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BU37"/>
  <sheetViews>
    <sheetView showGridLines="0" topLeftCell="A2" zoomScale="70" zoomScaleNormal="70" workbookViewId="0">
      <pane xSplit="2" ySplit="1" topLeftCell="C11" activePane="bottomRight" state="frozen"/>
      <selection activeCell="H2" sqref="H2"/>
      <selection pane="topRight" activeCell="H2" sqref="H2"/>
      <selection pane="bottomLeft" activeCell="H2" sqref="H2"/>
      <selection pane="bottomRight" activeCell="L13" sqref="L13"/>
    </sheetView>
  </sheetViews>
  <sheetFormatPr defaultColWidth="12.42578125" defaultRowHeight="185.25" customHeight="1"/>
  <cols>
    <col min="1" max="1" width="13.7109375" style="57" hidden="1" customWidth="1"/>
    <col min="2" max="2" width="39.140625" style="57" customWidth="1"/>
    <col min="3" max="3" width="21.140625" style="58" customWidth="1"/>
    <col min="4" max="4" width="10.140625" style="58" customWidth="1"/>
    <col min="5" max="5" width="30.42578125" style="58" customWidth="1"/>
    <col min="6" max="6" width="10.42578125" style="58" hidden="1" customWidth="1"/>
    <col min="7" max="7" width="9.7109375" style="58" hidden="1" customWidth="1"/>
    <col min="8" max="8" width="11" style="59" customWidth="1"/>
    <col min="9" max="9" width="9.140625" style="59" hidden="1" customWidth="1"/>
    <col min="10" max="10" width="15.42578125" style="58" customWidth="1"/>
    <col min="11" max="12" width="50.42578125" style="60" customWidth="1"/>
    <col min="13" max="13" width="41.42578125" style="61" customWidth="1"/>
    <col min="14" max="14" width="16.42578125" style="59" customWidth="1"/>
    <col min="15" max="15" width="10.42578125" style="59" customWidth="1"/>
    <col min="16" max="16" width="11.42578125" style="59" customWidth="1"/>
    <col min="17" max="17" width="13.42578125" style="59" customWidth="1"/>
    <col min="18" max="18" width="30.42578125" style="58" customWidth="1"/>
    <col min="19" max="19" width="19.140625" style="58" customWidth="1"/>
    <col min="20" max="20" width="34.7109375" style="58" customWidth="1"/>
    <col min="21" max="21" width="36" style="58" customWidth="1"/>
    <col min="22" max="22" width="21.42578125" style="58" customWidth="1"/>
    <col min="23" max="23" width="38.42578125" style="58" customWidth="1"/>
    <col min="24" max="30" width="12.42578125" style="58"/>
    <col min="31" max="31" width="199.140625" style="58" bestFit="1" customWidth="1"/>
    <col min="32" max="32" width="32.42578125" style="58" bestFit="1" customWidth="1"/>
    <col min="33" max="33" width="42.7109375" style="58" bestFit="1" customWidth="1"/>
    <col min="34" max="34" width="31" style="58" bestFit="1" customWidth="1"/>
    <col min="35" max="35" width="36.7109375" style="58" bestFit="1" customWidth="1"/>
    <col min="36" max="36" width="34.28515625" style="58" bestFit="1" customWidth="1"/>
    <col min="37" max="37" width="46.42578125" style="58" bestFit="1" customWidth="1"/>
    <col min="38" max="38" width="32.7109375" style="58" bestFit="1" customWidth="1"/>
    <col min="39" max="40" width="33.42578125" style="58" bestFit="1" customWidth="1"/>
    <col min="41" max="41" width="73" style="58" bestFit="1" customWidth="1"/>
    <col min="42" max="42" width="18.42578125" style="58" bestFit="1" customWidth="1"/>
    <col min="43" max="73" width="12.42578125" style="50"/>
    <col min="74" max="16384" width="12.42578125" style="58"/>
  </cols>
  <sheetData>
    <row r="1" spans="1:42" ht="185.25" customHeight="1">
      <c r="D1" s="58" t="s">
        <v>56</v>
      </c>
      <c r="F1" s="363" t="s">
        <v>57</v>
      </c>
      <c r="G1" s="363"/>
      <c r="H1" s="59" t="s">
        <v>58</v>
      </c>
      <c r="I1" s="363" t="s">
        <v>59</v>
      </c>
      <c r="J1" s="363"/>
    </row>
    <row r="2" spans="1:42" s="57" customFormat="1" ht="46.5" customHeight="1">
      <c r="A2" s="62" t="s">
        <v>60</v>
      </c>
      <c r="B2" s="92" t="s">
        <v>16</v>
      </c>
      <c r="C2" s="92" t="s">
        <v>61</v>
      </c>
      <c r="D2" s="93" t="s">
        <v>62</v>
      </c>
      <c r="E2" s="92" t="s">
        <v>30</v>
      </c>
      <c r="F2" s="92" t="s">
        <v>63</v>
      </c>
      <c r="G2" s="92" t="s">
        <v>64</v>
      </c>
      <c r="H2" s="94" t="s">
        <v>56</v>
      </c>
      <c r="I2" s="95" t="s">
        <v>65</v>
      </c>
      <c r="J2" s="92" t="s">
        <v>66</v>
      </c>
      <c r="K2" s="92" t="s">
        <v>67</v>
      </c>
      <c r="L2" s="92" t="s">
        <v>132</v>
      </c>
      <c r="M2" s="96" t="s">
        <v>68</v>
      </c>
      <c r="N2" s="95" t="s">
        <v>69</v>
      </c>
      <c r="O2" s="97" t="s">
        <v>70</v>
      </c>
      <c r="P2" s="95" t="s">
        <v>71</v>
      </c>
      <c r="Q2" s="95" t="s">
        <v>72</v>
      </c>
      <c r="R2" s="95" t="s">
        <v>73</v>
      </c>
      <c r="S2" s="92" t="s">
        <v>74</v>
      </c>
      <c r="T2" s="92" t="s">
        <v>75</v>
      </c>
      <c r="U2" s="98" t="s">
        <v>76</v>
      </c>
      <c r="V2" s="99" t="s">
        <v>77</v>
      </c>
      <c r="W2" s="99" t="s">
        <v>78</v>
      </c>
    </row>
    <row r="3" spans="1:42" s="70" customFormat="1" ht="108.75" customHeight="1">
      <c r="A3" s="63"/>
      <c r="B3" s="64" t="s">
        <v>17</v>
      </c>
      <c r="C3" s="65" t="s">
        <v>79</v>
      </c>
      <c r="D3" s="65" t="s">
        <v>80</v>
      </c>
      <c r="E3" s="65" t="s">
        <v>31</v>
      </c>
      <c r="F3" s="65" t="s">
        <v>81</v>
      </c>
      <c r="G3" s="65" t="s">
        <v>81</v>
      </c>
      <c r="H3" s="65" t="s">
        <v>82</v>
      </c>
      <c r="I3" s="65" t="s">
        <v>83</v>
      </c>
      <c r="J3" s="65" t="s">
        <v>84</v>
      </c>
      <c r="K3" s="66" t="s">
        <v>3612</v>
      </c>
      <c r="L3" s="66" t="s">
        <v>3284</v>
      </c>
      <c r="M3" s="67" t="s">
        <v>85</v>
      </c>
      <c r="N3" s="65" t="s">
        <v>86</v>
      </c>
      <c r="O3" s="65" t="s">
        <v>87</v>
      </c>
      <c r="P3" s="65">
        <v>35</v>
      </c>
      <c r="Q3" s="65">
        <v>70</v>
      </c>
      <c r="R3" s="65" t="s">
        <v>3468</v>
      </c>
      <c r="S3" s="65" t="s">
        <v>1</v>
      </c>
      <c r="T3" s="65" t="s">
        <v>88</v>
      </c>
      <c r="U3" s="68" t="s">
        <v>89</v>
      </c>
      <c r="V3" s="69" t="s">
        <v>90</v>
      </c>
      <c r="W3" s="69" t="s">
        <v>91</v>
      </c>
      <c r="AE3" s="71" t="s">
        <v>3374</v>
      </c>
      <c r="AF3" s="70" t="s">
        <v>3375</v>
      </c>
      <c r="AG3" s="70" t="s">
        <v>3376</v>
      </c>
      <c r="AH3" s="70" t="s">
        <v>3377</v>
      </c>
      <c r="AI3" s="70" t="s">
        <v>3378</v>
      </c>
      <c r="AJ3" s="70" t="s">
        <v>3379</v>
      </c>
      <c r="AK3" s="70" t="s">
        <v>3380</v>
      </c>
      <c r="AL3" s="70" t="s">
        <v>3381</v>
      </c>
      <c r="AM3" s="70" t="s">
        <v>3382</v>
      </c>
      <c r="AN3" s="70" t="s">
        <v>3383</v>
      </c>
      <c r="AO3" s="70" t="s">
        <v>3384</v>
      </c>
      <c r="AP3" s="70" t="s">
        <v>3385</v>
      </c>
    </row>
    <row r="4" spans="1:42" ht="122.25" customHeight="1">
      <c r="A4" s="72"/>
      <c r="B4" s="73" t="s">
        <v>18</v>
      </c>
      <c r="C4" s="74" t="s">
        <v>92</v>
      </c>
      <c r="D4" s="75" t="s">
        <v>93</v>
      </c>
      <c r="E4" s="74" t="s">
        <v>32</v>
      </c>
      <c r="F4" s="74" t="s">
        <v>81</v>
      </c>
      <c r="G4" s="74" t="s">
        <v>81</v>
      </c>
      <c r="H4" s="75" t="s">
        <v>93</v>
      </c>
      <c r="I4" s="75" t="str">
        <f>I3</f>
        <v xml:space="preserve">Yes </v>
      </c>
      <c r="J4" s="65" t="str">
        <f>J3</f>
        <v xml:space="preserve">Manage Individual Compensation </v>
      </c>
      <c r="K4" s="66" t="s">
        <v>3612</v>
      </c>
      <c r="L4" s="66" t="s">
        <v>3643</v>
      </c>
      <c r="M4" s="67" t="str">
        <f>M3</f>
        <v>Administrative work supporting PLAR application, Web Accessibility Assessment, mark tests, exam review session, adjudicating performances, jury participation (judging student perf or proj),  conduct fitness testing, placement/intake testing, student assessment lessons, thesis proposals evaluation project,  lab testing</v>
      </c>
      <c r="N4" s="75" t="s">
        <v>86</v>
      </c>
      <c r="O4" s="75" t="s">
        <v>87</v>
      </c>
      <c r="P4" s="75">
        <v>15</v>
      </c>
      <c r="Q4" s="75">
        <v>95</v>
      </c>
      <c r="R4" s="74" t="s">
        <v>3468</v>
      </c>
      <c r="S4" s="74" t="s">
        <v>1</v>
      </c>
      <c r="T4" s="74" t="s">
        <v>94</v>
      </c>
      <c r="U4" s="68" t="s">
        <v>95</v>
      </c>
      <c r="V4" s="76" t="s">
        <v>96</v>
      </c>
      <c r="W4" s="76"/>
      <c r="AE4" s="54" t="s">
        <v>3374</v>
      </c>
      <c r="AF4" s="58" t="s">
        <v>3386</v>
      </c>
      <c r="AG4" s="58" t="s">
        <v>3376</v>
      </c>
      <c r="AH4" s="58" t="s">
        <v>3377</v>
      </c>
      <c r="AI4" s="58" t="s">
        <v>3378</v>
      </c>
      <c r="AJ4" s="58" t="s">
        <v>3387</v>
      </c>
      <c r="AK4" s="58" t="s">
        <v>3380</v>
      </c>
      <c r="AL4" s="58" t="s">
        <v>3381</v>
      </c>
      <c r="AM4" s="58" t="s">
        <v>3382</v>
      </c>
      <c r="AN4" s="58" t="s">
        <v>3383</v>
      </c>
      <c r="AO4" s="58" t="s">
        <v>3384</v>
      </c>
      <c r="AP4" s="58" t="s">
        <v>3385</v>
      </c>
    </row>
    <row r="5" spans="1:42" ht="112.5" customHeight="1">
      <c r="A5" s="72"/>
      <c r="B5" s="73" t="s">
        <v>19</v>
      </c>
      <c r="C5" s="74" t="s">
        <v>92</v>
      </c>
      <c r="D5" s="75" t="s">
        <v>80</v>
      </c>
      <c r="E5" s="74" t="s">
        <v>33</v>
      </c>
      <c r="F5" s="74" t="s">
        <v>81</v>
      </c>
      <c r="G5" s="74" t="s">
        <v>81</v>
      </c>
      <c r="H5" s="75" t="s">
        <v>82</v>
      </c>
      <c r="I5" s="75" t="s">
        <v>83</v>
      </c>
      <c r="J5" s="74" t="s">
        <v>84</v>
      </c>
      <c r="K5" s="77" t="s">
        <v>3613</v>
      </c>
      <c r="L5" s="77" t="s">
        <v>3634</v>
      </c>
      <c r="M5" s="78" t="s">
        <v>97</v>
      </c>
      <c r="N5" s="75" t="s">
        <v>86</v>
      </c>
      <c r="O5" s="75" t="s">
        <v>98</v>
      </c>
      <c r="P5" s="75">
        <v>52</v>
      </c>
      <c r="Q5" s="75">
        <v>52</v>
      </c>
      <c r="R5" s="74" t="s">
        <v>3469</v>
      </c>
      <c r="S5" s="74" t="s">
        <v>1</v>
      </c>
      <c r="T5" s="74" t="s">
        <v>88</v>
      </c>
      <c r="U5" s="68" t="s">
        <v>89</v>
      </c>
      <c r="V5" s="76" t="s">
        <v>90</v>
      </c>
      <c r="W5" s="76"/>
      <c r="AE5" s="54" t="s">
        <v>3388</v>
      </c>
      <c r="AF5" s="58" t="s">
        <v>3389</v>
      </c>
      <c r="AG5" s="58" t="s">
        <v>3390</v>
      </c>
      <c r="AH5" s="58" t="s">
        <v>3391</v>
      </c>
      <c r="AI5" s="58" t="s">
        <v>3392</v>
      </c>
      <c r="AJ5" s="58" t="s">
        <v>3393</v>
      </c>
    </row>
    <row r="6" spans="1:42" ht="125.25" customHeight="1">
      <c r="A6" s="72"/>
      <c r="B6" s="73" t="s">
        <v>19</v>
      </c>
      <c r="C6" s="74" t="s">
        <v>92</v>
      </c>
      <c r="D6" s="75" t="s">
        <v>93</v>
      </c>
      <c r="E6" s="74" t="s">
        <v>34</v>
      </c>
      <c r="F6" s="74" t="s">
        <v>81</v>
      </c>
      <c r="G6" s="74" t="s">
        <v>81</v>
      </c>
      <c r="H6" s="75" t="s">
        <v>93</v>
      </c>
      <c r="I6" s="75" t="s">
        <v>83</v>
      </c>
      <c r="J6" s="74" t="s">
        <v>84</v>
      </c>
      <c r="K6" s="77" t="s">
        <v>3613</v>
      </c>
      <c r="L6" s="77" t="s">
        <v>3634</v>
      </c>
      <c r="M6" s="78" t="str">
        <f>M5</f>
        <v>Attend workshop/training, Attend BlackBoard training, OETC Training, attend plenary session, attend conferences/</v>
      </c>
      <c r="N6" s="75" t="s">
        <v>86</v>
      </c>
      <c r="O6" s="75" t="s">
        <v>98</v>
      </c>
      <c r="P6" s="75">
        <v>52</v>
      </c>
      <c r="Q6" s="79">
        <v>52</v>
      </c>
      <c r="R6" s="74" t="s">
        <v>3469</v>
      </c>
      <c r="S6" s="74" t="s">
        <v>1</v>
      </c>
      <c r="T6" s="74" t="s">
        <v>94</v>
      </c>
      <c r="U6" s="68" t="s">
        <v>95</v>
      </c>
      <c r="V6" s="76" t="s">
        <v>101</v>
      </c>
      <c r="W6" s="76"/>
      <c r="AE6" s="54" t="s">
        <v>3388</v>
      </c>
      <c r="AF6" s="58" t="s">
        <v>3389</v>
      </c>
      <c r="AG6" s="58" t="s">
        <v>3390</v>
      </c>
      <c r="AH6" s="58" t="s">
        <v>3391</v>
      </c>
      <c r="AI6" s="58" t="s">
        <v>3392</v>
      </c>
      <c r="AJ6" s="58" t="s">
        <v>3393</v>
      </c>
    </row>
    <row r="7" spans="1:42" ht="99" customHeight="1">
      <c r="A7" s="80"/>
      <c r="B7" s="73" t="s">
        <v>20</v>
      </c>
      <c r="C7" s="74" t="s">
        <v>92</v>
      </c>
      <c r="D7" s="75" t="s">
        <v>80</v>
      </c>
      <c r="E7" s="74" t="s">
        <v>35</v>
      </c>
      <c r="F7" s="74" t="s">
        <v>81</v>
      </c>
      <c r="G7" s="74" t="s">
        <v>81</v>
      </c>
      <c r="H7" s="75" t="s">
        <v>82</v>
      </c>
      <c r="I7" s="75" t="s">
        <v>83</v>
      </c>
      <c r="J7" s="74" t="s">
        <v>84</v>
      </c>
      <c r="K7" s="66" t="s">
        <v>3611</v>
      </c>
      <c r="L7" s="66" t="s">
        <v>3289</v>
      </c>
      <c r="M7" s="67" t="s">
        <v>102</v>
      </c>
      <c r="N7" s="75" t="s">
        <v>103</v>
      </c>
      <c r="O7" s="75" t="s">
        <v>87</v>
      </c>
      <c r="P7" s="75">
        <v>0</v>
      </c>
      <c r="Q7" s="75">
        <v>12000</v>
      </c>
      <c r="R7" s="74"/>
      <c r="S7" s="74" t="s">
        <v>1</v>
      </c>
      <c r="T7" s="74" t="s">
        <v>88</v>
      </c>
      <c r="U7" s="68" t="s">
        <v>89</v>
      </c>
      <c r="V7" s="76" t="s">
        <v>90</v>
      </c>
      <c r="W7" s="76"/>
      <c r="AE7" s="54" t="s">
        <v>3394</v>
      </c>
      <c r="AG7" s="58" t="s">
        <v>3395</v>
      </c>
      <c r="AI7" s="58" t="s">
        <v>3396</v>
      </c>
      <c r="AJ7" s="58" t="s">
        <v>3397</v>
      </c>
      <c r="AL7" s="58" t="s">
        <v>3398</v>
      </c>
      <c r="AM7" s="58" t="s">
        <v>3399</v>
      </c>
      <c r="AN7" s="58" t="s">
        <v>3400</v>
      </c>
      <c r="AO7" s="58" t="s">
        <v>3401</v>
      </c>
    </row>
    <row r="8" spans="1:42" ht="141.75">
      <c r="A8" s="72"/>
      <c r="B8" s="73" t="s">
        <v>3368</v>
      </c>
      <c r="C8" s="74" t="s">
        <v>92</v>
      </c>
      <c r="D8" s="75" t="s">
        <v>93</v>
      </c>
      <c r="E8" s="74" t="s">
        <v>36</v>
      </c>
      <c r="F8" s="74" t="s">
        <v>81</v>
      </c>
      <c r="G8" s="74" t="s">
        <v>81</v>
      </c>
      <c r="H8" s="75" t="s">
        <v>93</v>
      </c>
      <c r="I8" s="75" t="str">
        <f>I7</f>
        <v xml:space="preserve">Yes </v>
      </c>
      <c r="J8" s="74" t="s">
        <v>84</v>
      </c>
      <c r="K8" s="77" t="s">
        <v>3614</v>
      </c>
      <c r="L8" s="77" t="s">
        <v>3644</v>
      </c>
      <c r="M8" s="78" t="str">
        <f>M7</f>
        <v>Put context and calculation as well as work days per month and annual rates for FT fac</v>
      </c>
      <c r="N8" s="75" t="s">
        <v>86</v>
      </c>
      <c r="O8" s="75" t="s">
        <v>87</v>
      </c>
      <c r="P8" s="75">
        <v>15</v>
      </c>
      <c r="Q8" s="75">
        <v>95</v>
      </c>
      <c r="R8" s="74"/>
      <c r="S8" s="74" t="s">
        <v>1</v>
      </c>
      <c r="T8" s="74" t="s">
        <v>104</v>
      </c>
      <c r="U8" s="68" t="s">
        <v>95</v>
      </c>
      <c r="V8" s="76" t="s">
        <v>90</v>
      </c>
      <c r="W8" s="76"/>
      <c r="AE8" s="54" t="s">
        <v>3402</v>
      </c>
      <c r="AF8" s="58" t="s">
        <v>3403</v>
      </c>
      <c r="AG8" s="58" t="s">
        <v>3404</v>
      </c>
      <c r="AH8" s="58" t="s">
        <v>3405</v>
      </c>
      <c r="AI8" s="58" t="s">
        <v>3406</v>
      </c>
      <c r="AJ8" s="58" t="s">
        <v>3407</v>
      </c>
    </row>
    <row r="9" spans="1:42" ht="110.25">
      <c r="A9" s="72"/>
      <c r="B9" s="73" t="s">
        <v>3368</v>
      </c>
      <c r="C9" s="74" t="s">
        <v>92</v>
      </c>
      <c r="D9" s="75" t="s">
        <v>80</v>
      </c>
      <c r="E9" s="74" t="s">
        <v>37</v>
      </c>
      <c r="F9" s="74" t="s">
        <v>81</v>
      </c>
      <c r="G9" s="74" t="s">
        <v>81</v>
      </c>
      <c r="H9" s="75" t="s">
        <v>82</v>
      </c>
      <c r="I9" s="75" t="s">
        <v>83</v>
      </c>
      <c r="J9" s="74" t="s">
        <v>84</v>
      </c>
      <c r="K9" s="77" t="s">
        <v>3614</v>
      </c>
      <c r="L9" s="77" t="s">
        <v>3645</v>
      </c>
      <c r="M9" s="78" t="s">
        <v>105</v>
      </c>
      <c r="N9" s="75" t="s">
        <v>86</v>
      </c>
      <c r="O9" s="75" t="s">
        <v>87</v>
      </c>
      <c r="P9" s="75">
        <v>15</v>
      </c>
      <c r="Q9" s="75">
        <v>70</v>
      </c>
      <c r="R9" s="74"/>
      <c r="S9" s="74" t="s">
        <v>1</v>
      </c>
      <c r="T9" s="74" t="s">
        <v>88</v>
      </c>
      <c r="U9" s="68" t="s">
        <v>89</v>
      </c>
      <c r="V9" s="76" t="s">
        <v>106</v>
      </c>
      <c r="W9" s="76"/>
      <c r="AE9" s="54" t="s">
        <v>3402</v>
      </c>
      <c r="AF9" s="58" t="s">
        <v>3403</v>
      </c>
      <c r="AG9" s="58" t="s">
        <v>3404</v>
      </c>
      <c r="AH9" s="58" t="s">
        <v>3405</v>
      </c>
      <c r="AI9" s="58" t="s">
        <v>3406</v>
      </c>
      <c r="AJ9" s="58" t="s">
        <v>3407</v>
      </c>
    </row>
    <row r="10" spans="1:42" ht="145.5" customHeight="1">
      <c r="A10" s="72" t="s">
        <v>107</v>
      </c>
      <c r="B10" s="73" t="s">
        <v>3573</v>
      </c>
      <c r="C10" s="74" t="s">
        <v>92</v>
      </c>
      <c r="D10" s="75" t="s">
        <v>93</v>
      </c>
      <c r="E10" s="74" t="s">
        <v>38</v>
      </c>
      <c r="F10" s="74" t="s">
        <v>81</v>
      </c>
      <c r="G10" s="74" t="s">
        <v>81</v>
      </c>
      <c r="H10" s="75" t="s">
        <v>93</v>
      </c>
      <c r="I10" s="75" t="s">
        <v>83</v>
      </c>
      <c r="J10" s="74" t="s">
        <v>84</v>
      </c>
      <c r="K10" s="77" t="s">
        <v>3615</v>
      </c>
      <c r="L10" s="77" t="s">
        <v>3646</v>
      </c>
      <c r="M10" s="78" t="str">
        <f>M9</f>
        <v xml:space="preserve">R&amp;B night, working at Mandarin Partnership Event, attend student orientation,  Ontario College Fair, assisting at camps, </v>
      </c>
      <c r="N10" s="75" t="s">
        <v>86</v>
      </c>
      <c r="O10" s="75" t="s">
        <v>87</v>
      </c>
      <c r="P10" s="75">
        <v>15</v>
      </c>
      <c r="Q10" s="75">
        <v>500</v>
      </c>
      <c r="R10" s="74"/>
      <c r="S10" s="74" t="s">
        <v>1</v>
      </c>
      <c r="T10" s="74" t="s">
        <v>108</v>
      </c>
      <c r="U10" s="68" t="s">
        <v>95</v>
      </c>
      <c r="V10" s="76" t="s">
        <v>109</v>
      </c>
      <c r="W10" s="76"/>
      <c r="AE10" s="54" t="s">
        <v>3408</v>
      </c>
      <c r="AF10" s="58" t="s">
        <v>3409</v>
      </c>
      <c r="AG10" s="58" t="s">
        <v>3410</v>
      </c>
      <c r="AH10" s="58" t="s">
        <v>3411</v>
      </c>
      <c r="AI10" s="58" t="s">
        <v>3412</v>
      </c>
      <c r="AJ10" s="58" t="s">
        <v>3413</v>
      </c>
      <c r="AK10" s="58" t="s">
        <v>3414</v>
      </c>
      <c r="AL10" s="58" t="s">
        <v>3415</v>
      </c>
      <c r="AM10" s="58" t="s">
        <v>3416</v>
      </c>
    </row>
    <row r="11" spans="1:42" ht="80.25" customHeight="1">
      <c r="A11" s="80" t="s">
        <v>107</v>
      </c>
      <c r="B11" s="73" t="s">
        <v>3573</v>
      </c>
      <c r="C11" s="74" t="s">
        <v>92</v>
      </c>
      <c r="D11" s="75" t="s">
        <v>80</v>
      </c>
      <c r="E11" s="74" t="s">
        <v>39</v>
      </c>
      <c r="F11" s="74" t="s">
        <v>81</v>
      </c>
      <c r="G11" s="74" t="s">
        <v>81</v>
      </c>
      <c r="H11" s="75" t="s">
        <v>82</v>
      </c>
      <c r="I11" s="75" t="s">
        <v>83</v>
      </c>
      <c r="J11" s="74" t="s">
        <v>84</v>
      </c>
      <c r="K11" s="77" t="s">
        <v>3585</v>
      </c>
      <c r="L11" s="77" t="s">
        <v>3646</v>
      </c>
      <c r="M11" s="78" t="s">
        <v>3584</v>
      </c>
      <c r="N11" s="75" t="s">
        <v>86</v>
      </c>
      <c r="O11" s="75" t="s">
        <v>87</v>
      </c>
      <c r="P11" s="79">
        <v>15</v>
      </c>
      <c r="Q11" s="79">
        <v>500</v>
      </c>
      <c r="R11" s="74"/>
      <c r="S11" s="74" t="s">
        <v>1</v>
      </c>
      <c r="T11" s="74" t="s">
        <v>110</v>
      </c>
      <c r="U11" s="68" t="s">
        <v>89</v>
      </c>
      <c r="V11" s="76" t="s">
        <v>111</v>
      </c>
      <c r="W11" s="76"/>
      <c r="AE11" s="54" t="s">
        <v>3408</v>
      </c>
      <c r="AF11" s="58" t="s">
        <v>3417</v>
      </c>
      <c r="AG11" s="58" t="s">
        <v>3410</v>
      </c>
      <c r="AH11" s="58" t="s">
        <v>3411</v>
      </c>
      <c r="AI11" s="58" t="s">
        <v>3412</v>
      </c>
      <c r="AJ11" s="58" t="s">
        <v>3413</v>
      </c>
      <c r="AK11" s="58" t="s">
        <v>3414</v>
      </c>
      <c r="AL11" s="58" t="s">
        <v>3415</v>
      </c>
      <c r="AM11" s="58" t="s">
        <v>3416</v>
      </c>
    </row>
    <row r="12" spans="1:42" ht="81" customHeight="1">
      <c r="A12" s="72" t="s">
        <v>107</v>
      </c>
      <c r="B12" s="73" t="s">
        <v>23</v>
      </c>
      <c r="C12" s="74" t="s">
        <v>92</v>
      </c>
      <c r="D12" s="75" t="s">
        <v>80</v>
      </c>
      <c r="E12" s="74" t="s">
        <v>40</v>
      </c>
      <c r="F12" s="74" t="s">
        <v>81</v>
      </c>
      <c r="G12" s="74" t="s">
        <v>81</v>
      </c>
      <c r="H12" s="75" t="s">
        <v>82</v>
      </c>
      <c r="I12" s="75" t="s">
        <v>83</v>
      </c>
      <c r="J12" s="74" t="s">
        <v>84</v>
      </c>
      <c r="K12" s="77" t="s">
        <v>3616</v>
      </c>
      <c r="L12" s="77" t="s">
        <v>3647</v>
      </c>
      <c r="M12" s="78" t="s">
        <v>23</v>
      </c>
      <c r="N12" s="75" t="s">
        <v>103</v>
      </c>
      <c r="O12" s="75" t="s">
        <v>87</v>
      </c>
      <c r="P12" s="79">
        <v>15</v>
      </c>
      <c r="Q12" s="79">
        <v>3000</v>
      </c>
      <c r="R12" s="74"/>
      <c r="S12" s="74" t="s">
        <v>1</v>
      </c>
      <c r="T12" s="74" t="s">
        <v>110</v>
      </c>
      <c r="U12" s="68" t="s">
        <v>89</v>
      </c>
      <c r="V12" s="76" t="s">
        <v>112</v>
      </c>
      <c r="W12" s="76"/>
      <c r="AE12" s="54" t="s">
        <v>23</v>
      </c>
    </row>
    <row r="13" spans="1:42" ht="135" customHeight="1">
      <c r="A13" s="80" t="s">
        <v>107</v>
      </c>
      <c r="B13" s="73" t="s">
        <v>23</v>
      </c>
      <c r="C13" s="74" t="s">
        <v>92</v>
      </c>
      <c r="D13" s="75" t="s">
        <v>93</v>
      </c>
      <c r="E13" s="74" t="s">
        <v>41</v>
      </c>
      <c r="F13" s="74" t="s">
        <v>81</v>
      </c>
      <c r="G13" s="74" t="s">
        <v>81</v>
      </c>
      <c r="H13" s="75" t="s">
        <v>93</v>
      </c>
      <c r="I13" s="75" t="s">
        <v>83</v>
      </c>
      <c r="J13" s="74" t="s">
        <v>84</v>
      </c>
      <c r="K13" s="77" t="s">
        <v>3616</v>
      </c>
      <c r="L13" s="77" t="s">
        <v>3647</v>
      </c>
      <c r="M13" s="78" t="str">
        <f>M12</f>
        <v>Honorarium</v>
      </c>
      <c r="N13" s="75" t="s">
        <v>103</v>
      </c>
      <c r="O13" s="75" t="s">
        <v>87</v>
      </c>
      <c r="P13" s="75">
        <v>15</v>
      </c>
      <c r="Q13" s="75">
        <v>3000</v>
      </c>
      <c r="R13" s="74"/>
      <c r="S13" s="74" t="s">
        <v>1</v>
      </c>
      <c r="T13" s="74" t="s">
        <v>113</v>
      </c>
      <c r="U13" s="68" t="s">
        <v>95</v>
      </c>
      <c r="V13" s="76" t="s">
        <v>111</v>
      </c>
      <c r="W13" s="76"/>
      <c r="AE13" s="54" t="s">
        <v>23</v>
      </c>
    </row>
    <row r="14" spans="1:42" ht="82.5" customHeight="1">
      <c r="A14" s="72" t="s">
        <v>107</v>
      </c>
      <c r="B14" s="73" t="s">
        <v>114</v>
      </c>
      <c r="C14" s="74" t="s">
        <v>92</v>
      </c>
      <c r="D14" s="75" t="s">
        <v>80</v>
      </c>
      <c r="E14" s="74" t="s">
        <v>42</v>
      </c>
      <c r="F14" s="74" t="s">
        <v>81</v>
      </c>
      <c r="G14" s="74" t="s">
        <v>81</v>
      </c>
      <c r="H14" s="75" t="s">
        <v>82</v>
      </c>
      <c r="I14" s="75" t="s">
        <v>83</v>
      </c>
      <c r="J14" s="74" t="s">
        <v>84</v>
      </c>
      <c r="K14" s="77" t="s">
        <v>3617</v>
      </c>
      <c r="L14" s="77" t="s">
        <v>3561</v>
      </c>
      <c r="M14" s="78" t="s">
        <v>114</v>
      </c>
      <c r="N14" s="75" t="s">
        <v>86</v>
      </c>
      <c r="O14" s="75" t="s">
        <v>87</v>
      </c>
      <c r="P14" s="75">
        <v>15</v>
      </c>
      <c r="Q14" s="75">
        <v>50</v>
      </c>
      <c r="R14" s="74"/>
      <c r="S14" s="74" t="s">
        <v>1</v>
      </c>
      <c r="T14" s="74" t="s">
        <v>117</v>
      </c>
      <c r="U14" s="68" t="s">
        <v>89</v>
      </c>
      <c r="V14" s="76" t="s">
        <v>118</v>
      </c>
      <c r="W14" s="76"/>
      <c r="AE14" s="54" t="s">
        <v>2248</v>
      </c>
    </row>
    <row r="15" spans="1:42" ht="119.25" customHeight="1">
      <c r="A15" s="80" t="s">
        <v>107</v>
      </c>
      <c r="B15" s="73" t="s">
        <v>114</v>
      </c>
      <c r="C15" s="74" t="s">
        <v>92</v>
      </c>
      <c r="D15" s="75" t="s">
        <v>93</v>
      </c>
      <c r="E15" s="74" t="s">
        <v>43</v>
      </c>
      <c r="F15" s="74" t="s">
        <v>81</v>
      </c>
      <c r="G15" s="74" t="s">
        <v>81</v>
      </c>
      <c r="H15" s="75" t="s">
        <v>93</v>
      </c>
      <c r="I15" s="75" t="s">
        <v>83</v>
      </c>
      <c r="J15" s="74" t="s">
        <v>84</v>
      </c>
      <c r="K15" s="77" t="s">
        <v>3617</v>
      </c>
      <c r="L15" s="77" t="s">
        <v>3561</v>
      </c>
      <c r="M15" s="78" t="s">
        <v>114</v>
      </c>
      <c r="N15" s="75" t="s">
        <v>86</v>
      </c>
      <c r="O15" s="75" t="s">
        <v>87</v>
      </c>
      <c r="P15" s="75">
        <v>15</v>
      </c>
      <c r="Q15" s="75">
        <v>50</v>
      </c>
      <c r="R15" s="74"/>
      <c r="S15" s="74" t="s">
        <v>1</v>
      </c>
      <c r="T15" s="74" t="s">
        <v>119</v>
      </c>
      <c r="U15" s="68" t="s">
        <v>95</v>
      </c>
      <c r="V15" s="76" t="s">
        <v>120</v>
      </c>
      <c r="W15" s="76"/>
      <c r="AE15" s="54" t="s">
        <v>2248</v>
      </c>
    </row>
    <row r="16" spans="1:42" ht="84.75" customHeight="1">
      <c r="A16" s="72" t="s">
        <v>107</v>
      </c>
      <c r="B16" s="73" t="s">
        <v>24</v>
      </c>
      <c r="C16" s="74" t="s">
        <v>92</v>
      </c>
      <c r="D16" s="75" t="s">
        <v>80</v>
      </c>
      <c r="E16" s="74" t="s">
        <v>44</v>
      </c>
      <c r="F16" s="74" t="s">
        <v>81</v>
      </c>
      <c r="G16" s="74" t="s">
        <v>81</v>
      </c>
      <c r="H16" s="75" t="s">
        <v>82</v>
      </c>
      <c r="I16" s="75" t="s">
        <v>83</v>
      </c>
      <c r="J16" s="74" t="s">
        <v>84</v>
      </c>
      <c r="K16" s="77" t="s">
        <v>3618</v>
      </c>
      <c r="L16" s="77" t="s">
        <v>3634</v>
      </c>
      <c r="M16" s="81" t="s">
        <v>121</v>
      </c>
      <c r="N16" s="75" t="s">
        <v>86</v>
      </c>
      <c r="O16" s="75" t="s">
        <v>98</v>
      </c>
      <c r="P16" s="75">
        <v>52</v>
      </c>
      <c r="Q16" s="75">
        <v>52</v>
      </c>
      <c r="R16" s="74"/>
      <c r="S16" s="74" t="s">
        <v>1</v>
      </c>
      <c r="T16" s="74" t="s">
        <v>88</v>
      </c>
      <c r="U16" s="68" t="s">
        <v>89</v>
      </c>
      <c r="V16" s="76" t="s">
        <v>90</v>
      </c>
      <c r="W16" s="76"/>
      <c r="AE16" s="54" t="s">
        <v>3418</v>
      </c>
      <c r="AF16" s="58" t="s">
        <v>3419</v>
      </c>
      <c r="AG16" s="58" t="s">
        <v>3420</v>
      </c>
      <c r="AH16" s="58" t="s">
        <v>3421</v>
      </c>
      <c r="AI16" s="58" t="s">
        <v>3422</v>
      </c>
      <c r="AJ16" s="58" t="s">
        <v>3423</v>
      </c>
      <c r="AK16" s="58" t="s">
        <v>3424</v>
      </c>
      <c r="AL16" s="58" t="s">
        <v>3425</v>
      </c>
    </row>
    <row r="17" spans="1:41" ht="118.5" customHeight="1">
      <c r="A17" s="80" t="s">
        <v>107</v>
      </c>
      <c r="B17" s="73" t="s">
        <v>24</v>
      </c>
      <c r="C17" s="74" t="s">
        <v>92</v>
      </c>
      <c r="D17" s="75" t="s">
        <v>93</v>
      </c>
      <c r="E17" s="74" t="s">
        <v>45</v>
      </c>
      <c r="F17" s="74" t="s">
        <v>81</v>
      </c>
      <c r="G17" s="74" t="s">
        <v>81</v>
      </c>
      <c r="H17" s="75" t="s">
        <v>93</v>
      </c>
      <c r="I17" s="75" t="s">
        <v>83</v>
      </c>
      <c r="J17" s="74" t="s">
        <v>84</v>
      </c>
      <c r="K17" s="77" t="s">
        <v>3618</v>
      </c>
      <c r="L17" s="77" t="s">
        <v>3634</v>
      </c>
      <c r="M17" s="81" t="str">
        <f>M16</f>
        <v>Attend Curriculum meeting,  attend Cluster Meeting, attend internship meeting, attend staff meeting, attend program/department meeting, attend school meeting, evaluation meeting, attend prep meeting</v>
      </c>
      <c r="N17" s="75" t="s">
        <v>86</v>
      </c>
      <c r="O17" s="75" t="s">
        <v>98</v>
      </c>
      <c r="P17" s="75" t="s">
        <v>99</v>
      </c>
      <c r="Q17" s="75" t="s">
        <v>100</v>
      </c>
      <c r="R17" s="74"/>
      <c r="S17" s="74" t="s">
        <v>1</v>
      </c>
      <c r="T17" s="74" t="s">
        <v>94</v>
      </c>
      <c r="U17" s="68" t="s">
        <v>95</v>
      </c>
      <c r="V17" s="76" t="s">
        <v>101</v>
      </c>
      <c r="W17" s="76"/>
      <c r="AE17" s="54" t="s">
        <v>3418</v>
      </c>
      <c r="AF17" s="58" t="s">
        <v>3419</v>
      </c>
      <c r="AG17" s="58" t="s">
        <v>3420</v>
      </c>
      <c r="AH17" s="58" t="s">
        <v>3421</v>
      </c>
      <c r="AI17" s="58" t="s">
        <v>3422</v>
      </c>
      <c r="AJ17" s="58" t="s">
        <v>3423</v>
      </c>
      <c r="AK17" s="58" t="s">
        <v>3424</v>
      </c>
      <c r="AL17" s="58" t="s">
        <v>3425</v>
      </c>
    </row>
    <row r="18" spans="1:41" ht="94.5" customHeight="1">
      <c r="A18" s="72"/>
      <c r="B18" s="73" t="s">
        <v>25</v>
      </c>
      <c r="C18" s="74" t="s">
        <v>92</v>
      </c>
      <c r="D18" s="75" t="s">
        <v>80</v>
      </c>
      <c r="E18" s="74" t="s">
        <v>46</v>
      </c>
      <c r="F18" s="74" t="s">
        <v>81</v>
      </c>
      <c r="G18" s="74" t="s">
        <v>81</v>
      </c>
      <c r="H18" s="75"/>
      <c r="I18" s="75" t="s">
        <v>83</v>
      </c>
      <c r="J18" s="74" t="s">
        <v>84</v>
      </c>
      <c r="K18" s="77" t="s">
        <v>3619</v>
      </c>
      <c r="L18" s="77" t="s">
        <v>3643</v>
      </c>
      <c r="M18" s="81" t="s">
        <v>122</v>
      </c>
      <c r="N18" s="75" t="s">
        <v>86</v>
      </c>
      <c r="O18" s="75" t="s">
        <v>87</v>
      </c>
      <c r="P18" s="75">
        <v>15</v>
      </c>
      <c r="Q18" s="75">
        <v>95</v>
      </c>
      <c r="R18" s="74"/>
      <c r="S18" s="74" t="s">
        <v>1</v>
      </c>
      <c r="T18" s="74" t="s">
        <v>88</v>
      </c>
      <c r="U18" s="68" t="s">
        <v>89</v>
      </c>
      <c r="V18" s="76" t="s">
        <v>90</v>
      </c>
      <c r="W18" s="76"/>
      <c r="AE18" s="54" t="s">
        <v>3426</v>
      </c>
      <c r="AF18" s="58" t="s">
        <v>3427</v>
      </c>
      <c r="AG18" s="58" t="s">
        <v>3428</v>
      </c>
      <c r="AH18" s="58" t="s">
        <v>3429</v>
      </c>
      <c r="AI18" s="58" t="s">
        <v>3430</v>
      </c>
      <c r="AJ18" s="58" t="s">
        <v>3431</v>
      </c>
      <c r="AK18" s="58" t="s">
        <v>3432</v>
      </c>
      <c r="AL18" s="58" t="s">
        <v>3433</v>
      </c>
    </row>
    <row r="19" spans="1:41" ht="117" customHeight="1">
      <c r="A19" s="80"/>
      <c r="B19" s="73" t="s">
        <v>25</v>
      </c>
      <c r="C19" s="74" t="s">
        <v>92</v>
      </c>
      <c r="D19" s="75" t="s">
        <v>93</v>
      </c>
      <c r="E19" s="74" t="s">
        <v>47</v>
      </c>
      <c r="F19" s="74" t="s">
        <v>81</v>
      </c>
      <c r="G19" s="74" t="s">
        <v>81</v>
      </c>
      <c r="H19" s="75" t="s">
        <v>93</v>
      </c>
      <c r="I19" s="75" t="s">
        <v>83</v>
      </c>
      <c r="J19" s="74" t="s">
        <v>84</v>
      </c>
      <c r="K19" s="77" t="s">
        <v>3619</v>
      </c>
      <c r="L19" s="77" t="s">
        <v>3643</v>
      </c>
      <c r="M19" s="81" t="str">
        <f>M18</f>
        <v xml:space="preserve">Additional lab session, install computer software, lab coverage, fieldtrip supervision, Faculty lead, marking, sponsor teacher for practicum </v>
      </c>
      <c r="N19" s="75" t="s">
        <v>86</v>
      </c>
      <c r="O19" s="75" t="s">
        <v>87</v>
      </c>
      <c r="P19" s="75">
        <v>15</v>
      </c>
      <c r="Q19" s="75">
        <v>95</v>
      </c>
      <c r="R19" s="74"/>
      <c r="S19" s="74" t="s">
        <v>1</v>
      </c>
      <c r="T19" s="74" t="s">
        <v>94</v>
      </c>
      <c r="U19" s="68" t="s">
        <v>95</v>
      </c>
      <c r="V19" s="76" t="s">
        <v>101</v>
      </c>
      <c r="W19" s="76"/>
      <c r="AE19" s="54" t="s">
        <v>3426</v>
      </c>
      <c r="AF19" s="58" t="s">
        <v>3427</v>
      </c>
      <c r="AG19" s="58" t="s">
        <v>3428</v>
      </c>
      <c r="AH19" s="58" t="s">
        <v>3429</v>
      </c>
      <c r="AI19" s="58" t="s">
        <v>3430</v>
      </c>
      <c r="AJ19" s="58" t="s">
        <v>3431</v>
      </c>
      <c r="AK19" s="58" t="s">
        <v>3432</v>
      </c>
      <c r="AL19" s="58" t="s">
        <v>3433</v>
      </c>
    </row>
    <row r="20" spans="1:41" ht="82.5" customHeight="1">
      <c r="A20" s="72"/>
      <c r="B20" s="73" t="s">
        <v>26</v>
      </c>
      <c r="C20" s="74" t="s">
        <v>92</v>
      </c>
      <c r="D20" s="75" t="s">
        <v>80</v>
      </c>
      <c r="E20" s="74" t="s">
        <v>48</v>
      </c>
      <c r="F20" s="74" t="s">
        <v>81</v>
      </c>
      <c r="G20" s="74" t="s">
        <v>81</v>
      </c>
      <c r="H20" s="75" t="s">
        <v>82</v>
      </c>
      <c r="I20" s="75" t="s">
        <v>83</v>
      </c>
      <c r="J20" s="74" t="s">
        <v>84</v>
      </c>
      <c r="K20" s="77" t="s">
        <v>3579</v>
      </c>
      <c r="L20" s="77" t="s">
        <v>3643</v>
      </c>
      <c r="M20" s="81" t="s">
        <v>123</v>
      </c>
      <c r="N20" s="75" t="s">
        <v>86</v>
      </c>
      <c r="O20" s="75" t="s">
        <v>87</v>
      </c>
      <c r="P20" s="75">
        <v>15</v>
      </c>
      <c r="Q20" s="75">
        <v>95</v>
      </c>
      <c r="R20" s="74"/>
      <c r="S20" s="74" t="s">
        <v>1</v>
      </c>
      <c r="T20" s="74" t="s">
        <v>88</v>
      </c>
      <c r="U20" s="68" t="s">
        <v>89</v>
      </c>
      <c r="V20" s="76" t="s">
        <v>90</v>
      </c>
      <c r="W20" s="76"/>
      <c r="AE20" s="54" t="s">
        <v>3434</v>
      </c>
      <c r="AF20" s="58" t="s">
        <v>3435</v>
      </c>
      <c r="AG20" s="58" t="s">
        <v>3436</v>
      </c>
      <c r="AH20" s="58" t="s">
        <v>3437</v>
      </c>
      <c r="AI20" s="58" t="s">
        <v>3438</v>
      </c>
      <c r="AJ20" s="58" t="s">
        <v>3439</v>
      </c>
      <c r="AK20" s="58" t="s">
        <v>3440</v>
      </c>
      <c r="AL20" s="58" t="s">
        <v>3441</v>
      </c>
      <c r="AM20" s="58" t="s">
        <v>3442</v>
      </c>
      <c r="AN20" s="58" t="s">
        <v>3443</v>
      </c>
      <c r="AO20" s="58" t="s">
        <v>3444</v>
      </c>
    </row>
    <row r="21" spans="1:41" ht="118.5" customHeight="1">
      <c r="A21" s="80"/>
      <c r="B21" s="73" t="s">
        <v>26</v>
      </c>
      <c r="C21" s="74" t="s">
        <v>92</v>
      </c>
      <c r="D21" s="75" t="s">
        <v>93</v>
      </c>
      <c r="E21" s="74" t="s">
        <v>49</v>
      </c>
      <c r="F21" s="74" t="s">
        <v>81</v>
      </c>
      <c r="G21" s="74" t="s">
        <v>81</v>
      </c>
      <c r="H21" s="75" t="s">
        <v>93</v>
      </c>
      <c r="I21" s="75" t="s">
        <v>83</v>
      </c>
      <c r="J21" s="74" t="s">
        <v>84</v>
      </c>
      <c r="K21" s="77" t="s">
        <v>3579</v>
      </c>
      <c r="L21" s="77" t="s">
        <v>3648</v>
      </c>
      <c r="M21" s="78" t="str">
        <f>M20</f>
        <v>Student tutoring, student advising, admissions interviews, internship advisor, placement advising, assisting with auditions, mock interviews,  coaching students for marketing competition, On-line student course completion, facilitating independent study</v>
      </c>
      <c r="N21" s="75" t="s">
        <v>86</v>
      </c>
      <c r="O21" s="75" t="s">
        <v>87</v>
      </c>
      <c r="P21" s="75">
        <v>15</v>
      </c>
      <c r="Q21" s="75">
        <v>95</v>
      </c>
      <c r="R21" s="74"/>
      <c r="S21" s="74" t="s">
        <v>1</v>
      </c>
      <c r="T21" s="74" t="s">
        <v>94</v>
      </c>
      <c r="U21" s="68" t="s">
        <v>95</v>
      </c>
      <c r="V21" s="76" t="s">
        <v>116</v>
      </c>
      <c r="W21" s="76"/>
      <c r="AE21" s="54" t="s">
        <v>3434</v>
      </c>
      <c r="AF21" s="58" t="s">
        <v>3435</v>
      </c>
      <c r="AG21" s="58" t="s">
        <v>3436</v>
      </c>
      <c r="AH21" s="58" t="s">
        <v>3437</v>
      </c>
      <c r="AI21" s="58" t="s">
        <v>3438</v>
      </c>
      <c r="AJ21" s="58" t="s">
        <v>3439</v>
      </c>
      <c r="AK21" s="58" t="s">
        <v>3440</v>
      </c>
      <c r="AL21" s="58" t="s">
        <v>3441</v>
      </c>
      <c r="AM21" s="58" t="s">
        <v>3442</v>
      </c>
      <c r="AN21" s="58" t="s">
        <v>3443</v>
      </c>
      <c r="AO21" s="58" t="s">
        <v>3444</v>
      </c>
    </row>
    <row r="22" spans="1:41" ht="84.75" customHeight="1">
      <c r="A22" s="72"/>
      <c r="B22" s="73" t="s">
        <v>3369</v>
      </c>
      <c r="C22" s="74" t="s">
        <v>92</v>
      </c>
      <c r="D22" s="75" t="s">
        <v>80</v>
      </c>
      <c r="E22" s="74" t="s">
        <v>0</v>
      </c>
      <c r="F22" s="74" t="s">
        <v>81</v>
      </c>
      <c r="G22" s="74" t="s">
        <v>81</v>
      </c>
      <c r="H22" s="75" t="s">
        <v>82</v>
      </c>
      <c r="I22" s="75" t="s">
        <v>83</v>
      </c>
      <c r="J22" s="74" t="s">
        <v>84</v>
      </c>
      <c r="K22" s="77" t="s">
        <v>3620</v>
      </c>
      <c r="L22" s="77" t="s">
        <v>3649</v>
      </c>
      <c r="M22" s="78" t="s">
        <v>124</v>
      </c>
      <c r="N22" s="75" t="s">
        <v>86</v>
      </c>
      <c r="O22" s="75" t="s">
        <v>87</v>
      </c>
      <c r="P22" s="75">
        <v>15</v>
      </c>
      <c r="Q22" s="75">
        <v>70</v>
      </c>
      <c r="R22" s="74"/>
      <c r="S22" s="74" t="s">
        <v>1</v>
      </c>
      <c r="T22" s="74" t="s">
        <v>115</v>
      </c>
      <c r="U22" s="68" t="s">
        <v>89</v>
      </c>
      <c r="V22" s="76" t="s">
        <v>90</v>
      </c>
      <c r="W22" s="76"/>
      <c r="AE22" s="54" t="s">
        <v>3445</v>
      </c>
      <c r="AF22" s="58" t="s">
        <v>3446</v>
      </c>
      <c r="AG22" s="58" t="s">
        <v>3447</v>
      </c>
      <c r="AH22" s="58" t="s">
        <v>3448</v>
      </c>
      <c r="AI22" s="58" t="s">
        <v>3449</v>
      </c>
      <c r="AJ22" s="58" t="s">
        <v>3450</v>
      </c>
      <c r="AK22" s="58" t="s">
        <v>3451</v>
      </c>
      <c r="AL22" s="58" t="s">
        <v>3452</v>
      </c>
      <c r="AM22" s="58" t="s">
        <v>3453</v>
      </c>
    </row>
    <row r="23" spans="1:41" ht="114" customHeight="1">
      <c r="A23" s="80"/>
      <c r="B23" s="73" t="s">
        <v>3369</v>
      </c>
      <c r="C23" s="74" t="s">
        <v>92</v>
      </c>
      <c r="D23" s="75" t="s">
        <v>93</v>
      </c>
      <c r="E23" s="74" t="s">
        <v>50</v>
      </c>
      <c r="F23" s="74" t="s">
        <v>81</v>
      </c>
      <c r="G23" s="74" t="s">
        <v>81</v>
      </c>
      <c r="H23" s="75" t="s">
        <v>93</v>
      </c>
      <c r="I23" s="75" t="s">
        <v>83</v>
      </c>
      <c r="J23" s="74" t="s">
        <v>84</v>
      </c>
      <c r="K23" s="77" t="s">
        <v>3620</v>
      </c>
      <c r="L23" s="77" t="s">
        <v>3650</v>
      </c>
      <c r="M23" s="78" t="str">
        <f>M22</f>
        <v xml:space="preserve">Develop course outline, curriculum development, edit modules, matching program curricula, revision to course outline sites, prep and production of an industrial design, complete video, create material for exchange faculty, consulting, </v>
      </c>
      <c r="N23" s="75" t="s">
        <v>86</v>
      </c>
      <c r="O23" s="75" t="s">
        <v>87</v>
      </c>
      <c r="P23" s="75">
        <v>15</v>
      </c>
      <c r="Q23" s="75">
        <v>95</v>
      </c>
      <c r="R23" s="74"/>
      <c r="S23" s="74" t="s">
        <v>1</v>
      </c>
      <c r="T23" s="74" t="s">
        <v>104</v>
      </c>
      <c r="U23" s="68" t="s">
        <v>95</v>
      </c>
      <c r="V23" s="76" t="s">
        <v>116</v>
      </c>
      <c r="W23" s="76"/>
      <c r="AE23" s="54" t="s">
        <v>3445</v>
      </c>
      <c r="AF23" s="58" t="s">
        <v>3446</v>
      </c>
      <c r="AG23" s="58" t="s">
        <v>3447</v>
      </c>
      <c r="AH23" s="58" t="s">
        <v>3448</v>
      </c>
      <c r="AI23" s="58" t="s">
        <v>3449</v>
      </c>
      <c r="AJ23" s="58" t="s">
        <v>3450</v>
      </c>
      <c r="AK23" s="58" t="s">
        <v>3451</v>
      </c>
      <c r="AL23" s="58" t="s">
        <v>3452</v>
      </c>
      <c r="AM23" s="58" t="s">
        <v>3453</v>
      </c>
    </row>
    <row r="24" spans="1:41" ht="118.5" customHeight="1">
      <c r="A24" s="72"/>
      <c r="B24" s="73" t="s">
        <v>3370</v>
      </c>
      <c r="C24" s="74" t="s">
        <v>92</v>
      </c>
      <c r="D24" s="75" t="s">
        <v>93</v>
      </c>
      <c r="E24" s="74" t="s">
        <v>51</v>
      </c>
      <c r="F24" s="74" t="s">
        <v>81</v>
      </c>
      <c r="G24" s="74" t="s">
        <v>81</v>
      </c>
      <c r="H24" s="75" t="s">
        <v>93</v>
      </c>
      <c r="I24" s="75" t="s">
        <v>83</v>
      </c>
      <c r="J24" s="74" t="s">
        <v>84</v>
      </c>
      <c r="K24" s="77" t="s">
        <v>3621</v>
      </c>
      <c r="L24" s="77" t="s">
        <v>3646</v>
      </c>
      <c r="M24" s="78" t="s">
        <v>125</v>
      </c>
      <c r="N24" s="75" t="s">
        <v>86</v>
      </c>
      <c r="O24" s="75" t="s">
        <v>87</v>
      </c>
      <c r="P24" s="75">
        <v>15</v>
      </c>
      <c r="Q24" s="75">
        <v>500</v>
      </c>
      <c r="R24" s="74"/>
      <c r="S24" s="74" t="s">
        <v>1</v>
      </c>
      <c r="T24" s="74" t="s">
        <v>104</v>
      </c>
      <c r="U24" s="68" t="s">
        <v>95</v>
      </c>
      <c r="V24" s="76" t="s">
        <v>90</v>
      </c>
      <c r="W24" s="76"/>
      <c r="AE24" s="54" t="s">
        <v>3454</v>
      </c>
      <c r="AF24" s="58" t="s">
        <v>3455</v>
      </c>
      <c r="AG24" s="58" t="s">
        <v>3456</v>
      </c>
      <c r="AH24" s="58" t="s">
        <v>3457</v>
      </c>
    </row>
    <row r="25" spans="1:41" ht="82.5" customHeight="1">
      <c r="A25" s="80"/>
      <c r="B25" s="73" t="s">
        <v>3370</v>
      </c>
      <c r="C25" s="74" t="s">
        <v>92</v>
      </c>
      <c r="D25" s="75" t="s">
        <v>80</v>
      </c>
      <c r="E25" s="74" t="s">
        <v>52</v>
      </c>
      <c r="F25" s="74" t="s">
        <v>81</v>
      </c>
      <c r="G25" s="74" t="s">
        <v>81</v>
      </c>
      <c r="H25" s="75" t="s">
        <v>82</v>
      </c>
      <c r="I25" s="75" t="s">
        <v>83</v>
      </c>
      <c r="J25" s="74" t="s">
        <v>84</v>
      </c>
      <c r="K25" s="77" t="s">
        <v>3621</v>
      </c>
      <c r="L25" s="77" t="s">
        <v>3646</v>
      </c>
      <c r="M25" s="78" t="s">
        <v>125</v>
      </c>
      <c r="N25" s="75" t="s">
        <v>86</v>
      </c>
      <c r="O25" s="75" t="s">
        <v>87</v>
      </c>
      <c r="P25" s="75" t="s">
        <v>3651</v>
      </c>
      <c r="Q25" s="75">
        <v>500</v>
      </c>
      <c r="R25" s="74"/>
      <c r="S25" s="74" t="s">
        <v>1</v>
      </c>
      <c r="T25" s="74" t="s">
        <v>88</v>
      </c>
      <c r="U25" s="68" t="s">
        <v>89</v>
      </c>
      <c r="V25" s="76" t="s">
        <v>106</v>
      </c>
      <c r="W25" s="76"/>
      <c r="AE25" s="54" t="s">
        <v>3454</v>
      </c>
      <c r="AF25" s="58" t="s">
        <v>3455</v>
      </c>
      <c r="AG25" s="58" t="s">
        <v>3456</v>
      </c>
      <c r="AH25" s="58" t="s">
        <v>3457</v>
      </c>
    </row>
    <row r="26" spans="1:41" ht="90" customHeight="1">
      <c r="B26" s="73" t="s">
        <v>3371</v>
      </c>
      <c r="C26" s="74" t="s">
        <v>92</v>
      </c>
      <c r="D26" s="75" t="s">
        <v>80</v>
      </c>
      <c r="E26" s="74" t="s">
        <v>53</v>
      </c>
      <c r="F26" s="74" t="s">
        <v>81</v>
      </c>
      <c r="G26" s="74" t="s">
        <v>81</v>
      </c>
      <c r="H26" s="75" t="s">
        <v>82</v>
      </c>
      <c r="I26" s="75" t="s">
        <v>83</v>
      </c>
      <c r="J26" s="74" t="s">
        <v>84</v>
      </c>
      <c r="K26" s="77" t="s">
        <v>3622</v>
      </c>
      <c r="L26" s="77" t="s">
        <v>3646</v>
      </c>
      <c r="M26" s="78" t="s">
        <v>126</v>
      </c>
      <c r="N26" s="75" t="s">
        <v>86</v>
      </c>
      <c r="O26" s="75" t="s">
        <v>87</v>
      </c>
      <c r="P26" s="75">
        <v>15</v>
      </c>
      <c r="Q26" s="75">
        <v>500</v>
      </c>
      <c r="R26" s="74"/>
      <c r="S26" s="74" t="s">
        <v>1</v>
      </c>
      <c r="T26" s="74" t="s">
        <v>110</v>
      </c>
      <c r="U26" s="68" t="s">
        <v>89</v>
      </c>
      <c r="V26" s="82" t="s">
        <v>109</v>
      </c>
      <c r="W26" s="76"/>
      <c r="AE26" s="54" t="s">
        <v>2249</v>
      </c>
    </row>
    <row r="27" spans="1:41" ht="121.5" customHeight="1">
      <c r="B27" s="73" t="s">
        <v>3371</v>
      </c>
      <c r="C27" s="74" t="s">
        <v>92</v>
      </c>
      <c r="D27" s="75" t="s">
        <v>93</v>
      </c>
      <c r="E27" s="74" t="s">
        <v>54</v>
      </c>
      <c r="F27" s="74" t="s">
        <v>81</v>
      </c>
      <c r="G27" s="74" t="s">
        <v>81</v>
      </c>
      <c r="H27" s="75" t="s">
        <v>93</v>
      </c>
      <c r="I27" s="75" t="s">
        <v>83</v>
      </c>
      <c r="J27" s="74" t="s">
        <v>84</v>
      </c>
      <c r="K27" s="77" t="s">
        <v>3622</v>
      </c>
      <c r="L27" s="77" t="s">
        <v>3646</v>
      </c>
      <c r="M27" s="78" t="str">
        <f>M26</f>
        <v>Research work</v>
      </c>
      <c r="N27" s="75" t="s">
        <v>86</v>
      </c>
      <c r="O27" s="75" t="s">
        <v>87</v>
      </c>
      <c r="P27" s="79">
        <v>15</v>
      </c>
      <c r="Q27" s="79">
        <v>500</v>
      </c>
      <c r="R27" s="74"/>
      <c r="S27" s="74" t="s">
        <v>1</v>
      </c>
      <c r="T27" s="74" t="s">
        <v>127</v>
      </c>
      <c r="U27" s="68" t="s">
        <v>95</v>
      </c>
      <c r="V27" s="76" t="s">
        <v>128</v>
      </c>
      <c r="W27" s="76"/>
      <c r="AE27" s="54" t="s">
        <v>2249</v>
      </c>
    </row>
    <row r="28" spans="1:41" ht="87.75" customHeight="1">
      <c r="B28" s="73" t="s">
        <v>29</v>
      </c>
      <c r="C28" s="74"/>
      <c r="D28" s="75" t="s">
        <v>80</v>
      </c>
      <c r="E28" s="74" t="s">
        <v>55</v>
      </c>
      <c r="F28" s="74" t="s">
        <v>81</v>
      </c>
      <c r="G28" s="74" t="s">
        <v>81</v>
      </c>
      <c r="H28" s="75" t="s">
        <v>82</v>
      </c>
      <c r="I28" s="75" t="s">
        <v>83</v>
      </c>
      <c r="J28" s="74" t="s">
        <v>84</v>
      </c>
      <c r="K28" s="77" t="s">
        <v>3623</v>
      </c>
      <c r="L28" s="77"/>
      <c r="M28" s="78"/>
      <c r="N28" s="75" t="s">
        <v>103</v>
      </c>
      <c r="O28" s="75" t="s">
        <v>87</v>
      </c>
      <c r="P28" s="75">
        <v>0</v>
      </c>
      <c r="Q28" s="75">
        <v>10000</v>
      </c>
      <c r="R28" s="74"/>
      <c r="S28" s="74" t="s">
        <v>1</v>
      </c>
      <c r="T28" s="74" t="s">
        <v>88</v>
      </c>
      <c r="U28" s="68" t="s">
        <v>89</v>
      </c>
      <c r="V28" s="76" t="s">
        <v>90</v>
      </c>
      <c r="W28" s="76"/>
      <c r="AE28" s="54" t="s">
        <v>3458</v>
      </c>
      <c r="AG28" s="58" t="s">
        <v>3459</v>
      </c>
      <c r="AI28" s="58" t="s">
        <v>3460</v>
      </c>
      <c r="AK28" s="58" t="s">
        <v>3461</v>
      </c>
    </row>
    <row r="29" spans="1:41" ht="38.25">
      <c r="B29" s="73" t="s">
        <v>3281</v>
      </c>
      <c r="C29" s="74"/>
      <c r="D29" s="75"/>
      <c r="E29" s="74"/>
      <c r="F29" s="74"/>
      <c r="G29" s="74"/>
      <c r="H29" s="75"/>
      <c r="I29" s="75"/>
      <c r="J29" s="74"/>
      <c r="K29" s="77" t="s">
        <v>3624</v>
      </c>
      <c r="L29" s="77" t="s">
        <v>3373</v>
      </c>
      <c r="M29" s="78"/>
      <c r="N29" s="75"/>
      <c r="O29" s="75"/>
      <c r="P29" s="75"/>
      <c r="Q29" s="75"/>
      <c r="R29" s="74"/>
      <c r="S29" s="74"/>
      <c r="T29" s="74"/>
      <c r="U29" s="68"/>
      <c r="V29" s="76"/>
      <c r="W29" s="76"/>
      <c r="AE29" s="54" t="s">
        <v>3462</v>
      </c>
      <c r="AF29" s="58" t="s">
        <v>3463</v>
      </c>
      <c r="AG29" s="58" t="s">
        <v>3464</v>
      </c>
    </row>
    <row r="30" spans="1:41" ht="63.75">
      <c r="B30" s="83" t="s">
        <v>3364</v>
      </c>
      <c r="C30" s="84"/>
      <c r="D30" s="84" t="s">
        <v>80</v>
      </c>
      <c r="E30" s="84"/>
      <c r="F30" s="84"/>
      <c r="G30" s="84"/>
      <c r="H30" s="85" t="s">
        <v>82</v>
      </c>
      <c r="I30" s="85"/>
      <c r="J30" s="84"/>
      <c r="K30" s="86" t="s">
        <v>3628</v>
      </c>
      <c r="L30" s="86" t="s">
        <v>3372</v>
      </c>
      <c r="M30" s="87"/>
      <c r="N30" s="85"/>
      <c r="O30" s="85"/>
      <c r="P30" s="85"/>
      <c r="Q30" s="85"/>
      <c r="R30" s="84"/>
      <c r="S30" s="84"/>
      <c r="T30" s="84"/>
      <c r="U30" s="88"/>
      <c r="V30" s="76"/>
      <c r="W30" s="76"/>
      <c r="AE30" s="54" t="s">
        <v>3365</v>
      </c>
    </row>
    <row r="31" spans="1:41" ht="63.75">
      <c r="A31" s="72"/>
      <c r="B31" s="72" t="s">
        <v>3364</v>
      </c>
      <c r="C31" s="76"/>
      <c r="D31" s="76" t="s">
        <v>93</v>
      </c>
      <c r="E31" s="76"/>
      <c r="F31" s="76"/>
      <c r="G31" s="76"/>
      <c r="H31" s="89" t="s">
        <v>93</v>
      </c>
      <c r="I31" s="89"/>
      <c r="J31" s="76"/>
      <c r="K31" s="90" t="s">
        <v>3628</v>
      </c>
      <c r="L31" s="90" t="s">
        <v>3372</v>
      </c>
      <c r="M31" s="91"/>
      <c r="N31" s="89"/>
      <c r="O31" s="89"/>
      <c r="P31" s="89"/>
      <c r="Q31" s="89"/>
      <c r="R31" s="76"/>
      <c r="S31" s="76"/>
      <c r="T31" s="76"/>
      <c r="U31" s="76"/>
      <c r="V31" s="76"/>
      <c r="W31" s="76"/>
      <c r="AE31" s="54" t="s">
        <v>3365</v>
      </c>
    </row>
    <row r="32" spans="1:41" ht="63.75">
      <c r="B32" s="72" t="s">
        <v>3534</v>
      </c>
      <c r="C32" s="76"/>
      <c r="D32" s="76" t="s">
        <v>93</v>
      </c>
      <c r="E32" s="76"/>
      <c r="F32" s="76"/>
      <c r="G32" s="76"/>
      <c r="H32" s="89"/>
      <c r="I32" s="89"/>
      <c r="J32" s="76"/>
      <c r="K32" s="90" t="s">
        <v>3625</v>
      </c>
      <c r="L32" s="90" t="s">
        <v>3540</v>
      </c>
      <c r="M32" s="91"/>
      <c r="N32" s="89"/>
      <c r="O32" s="89"/>
      <c r="P32" s="89">
        <v>0.75</v>
      </c>
      <c r="Q32" s="89">
        <v>0.75</v>
      </c>
      <c r="R32" s="76"/>
      <c r="S32" s="76"/>
      <c r="T32" s="76"/>
      <c r="U32" s="76"/>
      <c r="V32" s="76"/>
      <c r="W32" s="76"/>
    </row>
    <row r="33" spans="2:23" ht="63.75">
      <c r="B33" s="72" t="s">
        <v>3535</v>
      </c>
      <c r="C33" s="76"/>
      <c r="D33" s="76" t="s">
        <v>93</v>
      </c>
      <c r="E33" s="76"/>
      <c r="F33" s="76"/>
      <c r="G33" s="76"/>
      <c r="H33" s="89"/>
      <c r="I33" s="89"/>
      <c r="J33" s="76"/>
      <c r="K33" s="90" t="s">
        <v>3626</v>
      </c>
      <c r="L33" s="90" t="s">
        <v>3541</v>
      </c>
      <c r="M33" s="91"/>
      <c r="N33" s="89"/>
      <c r="O33" s="89"/>
      <c r="P33" s="89">
        <v>1</v>
      </c>
      <c r="Q33" s="89">
        <v>1</v>
      </c>
      <c r="R33" s="76"/>
      <c r="S33" s="76"/>
      <c r="T33" s="76"/>
      <c r="U33" s="76"/>
      <c r="V33" s="76"/>
      <c r="W33" s="76"/>
    </row>
    <row r="34" spans="2:23" ht="51">
      <c r="B34" s="72" t="s">
        <v>3536</v>
      </c>
      <c r="C34" s="76"/>
      <c r="D34" s="76" t="s">
        <v>93</v>
      </c>
      <c r="E34" s="76"/>
      <c r="F34" s="76"/>
      <c r="G34" s="76"/>
      <c r="H34" s="89"/>
      <c r="I34" s="89"/>
      <c r="J34" s="76"/>
      <c r="K34" s="90" t="s">
        <v>3627</v>
      </c>
      <c r="L34" s="90" t="s">
        <v>3540</v>
      </c>
      <c r="M34" s="91"/>
      <c r="N34" s="89"/>
      <c r="O34" s="89"/>
      <c r="P34" s="89">
        <v>0.75</v>
      </c>
      <c r="Q34" s="89">
        <v>0.75</v>
      </c>
      <c r="R34" s="76"/>
      <c r="S34" s="76"/>
      <c r="T34" s="76"/>
      <c r="U34" s="76"/>
      <c r="V34" s="76"/>
      <c r="W34" s="76"/>
    </row>
    <row r="35" spans="2:23" ht="63.75">
      <c r="B35" s="72" t="s">
        <v>3534</v>
      </c>
      <c r="C35" s="76"/>
      <c r="D35" s="76" t="s">
        <v>80</v>
      </c>
      <c r="E35" s="76"/>
      <c r="F35" s="76"/>
      <c r="G35" s="76"/>
      <c r="H35" s="89"/>
      <c r="I35" s="89"/>
      <c r="J35" s="76"/>
      <c r="K35" s="90" t="s">
        <v>3625</v>
      </c>
      <c r="L35" s="90" t="s">
        <v>3540</v>
      </c>
      <c r="M35" s="91"/>
      <c r="N35" s="89"/>
      <c r="O35" s="89"/>
      <c r="P35" s="89">
        <v>0.75</v>
      </c>
      <c r="Q35" s="89">
        <v>0.75</v>
      </c>
      <c r="R35" s="76"/>
      <c r="S35" s="76"/>
      <c r="T35" s="76"/>
      <c r="U35" s="76"/>
      <c r="V35" s="76"/>
      <c r="W35" s="76"/>
    </row>
    <row r="36" spans="2:23" ht="63.75">
      <c r="B36" s="72" t="s">
        <v>3535</v>
      </c>
      <c r="C36" s="76"/>
      <c r="D36" s="76" t="s">
        <v>80</v>
      </c>
      <c r="E36" s="76"/>
      <c r="F36" s="76"/>
      <c r="G36" s="76"/>
      <c r="H36" s="89"/>
      <c r="I36" s="89"/>
      <c r="J36" s="76"/>
      <c r="K36" s="90" t="s">
        <v>3626</v>
      </c>
      <c r="L36" s="90" t="s">
        <v>3541</v>
      </c>
      <c r="M36" s="91"/>
      <c r="N36" s="89"/>
      <c r="O36" s="89"/>
      <c r="P36" s="89">
        <v>1</v>
      </c>
      <c r="Q36" s="89">
        <v>1</v>
      </c>
      <c r="R36" s="76"/>
      <c r="S36" s="76"/>
      <c r="T36" s="76"/>
      <c r="U36" s="76"/>
      <c r="V36" s="76"/>
      <c r="W36" s="76"/>
    </row>
    <row r="37" spans="2:23" ht="51">
      <c r="B37" s="72" t="s">
        <v>3536</v>
      </c>
      <c r="C37" s="76"/>
      <c r="D37" s="76" t="s">
        <v>80</v>
      </c>
      <c r="E37" s="76"/>
      <c r="F37" s="76"/>
      <c r="G37" s="76"/>
      <c r="H37" s="89"/>
      <c r="I37" s="89"/>
      <c r="J37" s="76"/>
      <c r="K37" s="90" t="s">
        <v>3627</v>
      </c>
      <c r="L37" s="90" t="s">
        <v>3540</v>
      </c>
      <c r="M37" s="91"/>
      <c r="N37" s="89"/>
      <c r="O37" s="89"/>
      <c r="P37" s="89">
        <v>0.75</v>
      </c>
      <c r="Q37" s="89">
        <v>0.75</v>
      </c>
      <c r="R37" s="76"/>
      <c r="S37" s="76"/>
      <c r="T37" s="76"/>
      <c r="U37" s="76"/>
      <c r="V37" s="76"/>
      <c r="W37" s="76"/>
    </row>
  </sheetData>
  <mergeCells count="2">
    <mergeCell ref="F1:G1"/>
    <mergeCell ref="I1:J1"/>
  </mergeCell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1:I24"/>
  <sheetViews>
    <sheetView showGridLines="0" workbookViewId="0">
      <selection activeCell="B1" sqref="B1"/>
    </sheetView>
  </sheetViews>
  <sheetFormatPr defaultColWidth="8.7109375" defaultRowHeight="14.65" customHeight="1"/>
  <cols>
    <col min="1" max="1" width="46.42578125" customWidth="1"/>
    <col min="4" max="4" width="8.7109375" customWidth="1"/>
  </cols>
  <sheetData>
    <row r="1" spans="1:2" ht="15">
      <c r="A1" t="s">
        <v>2</v>
      </c>
      <c r="B1" s="1"/>
    </row>
    <row r="2" spans="1:2" ht="15">
      <c r="A2" t="s">
        <v>3</v>
      </c>
      <c r="B2" s="2"/>
    </row>
    <row r="4" spans="1:2" ht="15">
      <c r="A4" t="s">
        <v>4</v>
      </c>
      <c r="B4" s="3"/>
    </row>
    <row r="5" spans="1:2" ht="15">
      <c r="A5" t="s">
        <v>5</v>
      </c>
      <c r="B5" s="4"/>
    </row>
    <row r="6" spans="1:2" ht="15">
      <c r="A6" t="s">
        <v>6</v>
      </c>
      <c r="B6" s="5"/>
    </row>
    <row r="7" spans="1:2" ht="15">
      <c r="A7" t="s">
        <v>7</v>
      </c>
      <c r="B7" s="6"/>
    </row>
    <row r="8" spans="1:2" ht="15">
      <c r="A8" t="s">
        <v>8</v>
      </c>
      <c r="B8" s="7"/>
    </row>
    <row r="9" spans="1:2" ht="15">
      <c r="A9" t="s">
        <v>9</v>
      </c>
      <c r="B9" s="8"/>
    </row>
    <row r="11" spans="1:2" ht="15">
      <c r="A11" t="s">
        <v>10</v>
      </c>
      <c r="B11" s="9"/>
    </row>
    <row r="12" spans="1:2" ht="15">
      <c r="A12" t="s">
        <v>11</v>
      </c>
      <c r="B12" s="10"/>
    </row>
    <row r="13" spans="1:2" ht="15">
      <c r="A13" t="s">
        <v>12</v>
      </c>
      <c r="B13" s="11"/>
    </row>
    <row r="14" spans="1:2" ht="15">
      <c r="A14" t="s">
        <v>13</v>
      </c>
      <c r="B14" s="12"/>
    </row>
    <row r="15" spans="1:2" ht="15">
      <c r="A15" t="s">
        <v>14</v>
      </c>
      <c r="B15" s="13"/>
    </row>
    <row r="16" spans="1:2" ht="15">
      <c r="A16" t="s">
        <v>15</v>
      </c>
      <c r="B16" s="14"/>
    </row>
    <row r="24" spans="7:9" ht="14.65" customHeight="1">
      <c r="G24" s="49"/>
      <c r="I24" s="49"/>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U1007"/>
  <sheetViews>
    <sheetView workbookViewId="0">
      <pane xSplit="1" ySplit="14" topLeftCell="B15" activePane="bottomRight" state="frozen"/>
      <selection pane="topRight" activeCell="B1" sqref="B1"/>
      <selection pane="bottomLeft" activeCell="A15" sqref="A15"/>
      <selection pane="bottomRight" activeCell="D2" sqref="D2"/>
    </sheetView>
  </sheetViews>
  <sheetFormatPr defaultColWidth="21.42578125" defaultRowHeight="15"/>
  <cols>
    <col min="1" max="1" width="17.140625" style="170" customWidth="1"/>
    <col min="2" max="2" width="26" style="151" customWidth="1"/>
    <col min="3" max="3" width="21.42578125" style="151"/>
    <col min="4" max="4" width="42.85546875" style="165" customWidth="1"/>
    <col min="5" max="5" width="15.140625" style="159" customWidth="1"/>
    <col min="6" max="6" width="4.28515625" style="159" hidden="1" customWidth="1"/>
    <col min="7" max="7" width="15.5703125" style="159" customWidth="1"/>
    <col min="8" max="8" width="21.42578125" style="159"/>
    <col min="9" max="10" width="7.85546875" style="159" customWidth="1"/>
    <col min="11" max="13" width="4.28515625" style="159" hidden="1" customWidth="1"/>
    <col min="14" max="17" width="12.85546875" style="242" customWidth="1"/>
    <col min="18" max="18" width="0.5703125" style="168" customWidth="1"/>
    <col min="19" max="19" width="3" style="153" hidden="1" customWidth="1"/>
    <col min="20" max="20" width="17.85546875" style="154" customWidth="1"/>
    <col min="21" max="21" width="17.7109375" style="178" bestFit="1" customWidth="1"/>
    <col min="22" max="16384" width="21.42578125" style="155"/>
  </cols>
  <sheetData>
    <row r="1" spans="1:21" ht="3.75" customHeight="1" thickBot="1">
      <c r="B1"/>
      <c r="C1"/>
      <c r="D1"/>
      <c r="E1"/>
      <c r="F1"/>
      <c r="G1"/>
      <c r="H1" s="152"/>
      <c r="I1" s="152"/>
      <c r="J1" s="152"/>
      <c r="K1" s="152"/>
      <c r="L1" s="152"/>
      <c r="M1" s="152"/>
      <c r="N1" s="241"/>
      <c r="O1" s="241"/>
      <c r="P1" s="241"/>
      <c r="Q1" s="241"/>
    </row>
    <row r="2" spans="1:21" ht="22.5" customHeight="1">
      <c r="A2" s="338" t="s">
        <v>3603</v>
      </c>
      <c r="B2" s="340" t="s">
        <v>3588</v>
      </c>
      <c r="C2" s="156" t="s">
        <v>3589</v>
      </c>
      <c r="D2" s="157"/>
      <c r="E2" s="248" t="s">
        <v>3602</v>
      </c>
      <c r="F2" s="158"/>
      <c r="G2" s="151"/>
    </row>
    <row r="3" spans="1:21" ht="22.5" customHeight="1">
      <c r="A3" s="339"/>
      <c r="B3" s="341"/>
      <c r="C3" s="160" t="s">
        <v>3590</v>
      </c>
      <c r="D3" s="161"/>
      <c r="E3" s="248" t="s">
        <v>3591</v>
      </c>
      <c r="F3" s="158"/>
      <c r="G3" s="151"/>
    </row>
    <row r="4" spans="1:21" ht="22.5" customHeight="1" thickBot="1">
      <c r="A4" s="343" t="str">
        <f>IF(OR(D2="",D3="",D4=""),"Complete the mandatory fields","This data is ready for copy")</f>
        <v>Complete the mandatory fields</v>
      </c>
      <c r="B4" s="342"/>
      <c r="C4" s="162" t="s">
        <v>3592</v>
      </c>
      <c r="D4" s="163"/>
      <c r="E4" s="248" t="s">
        <v>3591</v>
      </c>
      <c r="F4" s="158"/>
      <c r="G4" s="151"/>
    </row>
    <row r="5" spans="1:21" ht="3.75" customHeight="1">
      <c r="A5" s="343"/>
      <c r="B5" s="164"/>
      <c r="C5" s="165"/>
      <c r="E5" s="165"/>
      <c r="F5" s="165"/>
      <c r="G5" s="165"/>
      <c r="H5" s="165"/>
      <c r="I5" s="165"/>
      <c r="J5" s="165"/>
      <c r="K5" s="165"/>
      <c r="L5" s="165"/>
      <c r="M5" s="165"/>
      <c r="R5" s="179"/>
    </row>
    <row r="6" spans="1:21">
      <c r="A6" s="344"/>
      <c r="B6" s="166" t="s">
        <v>3593</v>
      </c>
      <c r="C6" s="166" t="s">
        <v>3283</v>
      </c>
      <c r="D6" s="243" t="s">
        <v>3594</v>
      </c>
      <c r="E6" s="243" t="s">
        <v>3595</v>
      </c>
      <c r="F6" s="243" t="s">
        <v>3604</v>
      </c>
      <c r="G6" s="243" t="s">
        <v>3596</v>
      </c>
      <c r="H6" s="243" t="s">
        <v>129</v>
      </c>
      <c r="I6" s="166" t="s">
        <v>3597</v>
      </c>
      <c r="J6" s="166" t="s">
        <v>132</v>
      </c>
      <c r="K6" s="166" t="s">
        <v>3605</v>
      </c>
      <c r="L6" s="166" t="s">
        <v>3606</v>
      </c>
      <c r="M6" s="166" t="s">
        <v>3607</v>
      </c>
      <c r="N6" s="243" t="s">
        <v>137</v>
      </c>
      <c r="O6" s="243" t="s">
        <v>3598</v>
      </c>
      <c r="P6" s="243" t="s">
        <v>138</v>
      </c>
      <c r="Q6" s="243" t="s">
        <v>139</v>
      </c>
      <c r="R6" s="167"/>
      <c r="T6" s="180" t="s">
        <v>3599</v>
      </c>
      <c r="U6" s="180" t="s">
        <v>3600</v>
      </c>
    </row>
    <row r="7" spans="1:21">
      <c r="B7" s="244" t="str">
        <f>CONCATENATE($D$2,"_",$D$3,"_",$D$4)</f>
        <v>__</v>
      </c>
      <c r="C7" s="244" t="str">
        <f>IF(PAF!C15="","",PAF!C15)</f>
        <v/>
      </c>
      <c r="D7" s="245" t="str">
        <f>IF(N7&lt;&gt;"",PAF!$Y15,"")</f>
        <v/>
      </c>
      <c r="E7" s="246" t="str">
        <f>IF(PAF!D15="","",PAF!D15)</f>
        <v/>
      </c>
      <c r="F7" s="246"/>
      <c r="G7" s="245" t="str">
        <f>IF(PAF!E15="","",PAF!E15)</f>
        <v/>
      </c>
      <c r="H7" s="245" t="str">
        <f>IF(PAF!F15="","",PAF!F15)</f>
        <v/>
      </c>
      <c r="I7" s="247" t="str">
        <f>IF(PAF!G15="","",PAF!G15)</f>
        <v/>
      </c>
      <c r="J7" s="247" t="str">
        <f>IF(PAF!H15="","",PAF!H15)</f>
        <v/>
      </c>
      <c r="K7" s="247"/>
      <c r="L7" s="247"/>
      <c r="M7" s="247"/>
      <c r="N7" s="245" t="str">
        <f>IF(PAF!I15="","",PAF!I15)</f>
        <v/>
      </c>
      <c r="O7" s="245" t="str">
        <f>IF(PAF!J15="","",PAF!J15)</f>
        <v/>
      </c>
      <c r="P7" s="245" t="str">
        <f>IF(PAF!K15="","",PAF!K15)</f>
        <v/>
      </c>
      <c r="Q7" s="245" t="str">
        <f>IF(PAF!L15="","",PAF!L15)</f>
        <v/>
      </c>
      <c r="S7" s="153">
        <f t="shared" ref="S7:S70" si="0">COUNTIF(C7:Q7,"")</f>
        <v>15</v>
      </c>
      <c r="T7" s="154" t="str">
        <f>IF(AND(S7&gt;4,S7&lt;14),"Missing data","No")</f>
        <v>No</v>
      </c>
      <c r="U7" s="154">
        <v>1</v>
      </c>
    </row>
    <row r="8" spans="1:21">
      <c r="A8" s="345" t="s">
        <v>3608</v>
      </c>
      <c r="B8" s="244" t="str">
        <f t="shared" ref="B8:B71" si="1">CONCATENATE($D$2,"_",$D$3,"_",$D$4)</f>
        <v>__</v>
      </c>
      <c r="C8" s="244" t="str">
        <f>IF(PAF!C16="","",PAF!C16)</f>
        <v/>
      </c>
      <c r="D8" s="245" t="str">
        <f>IF(N8&lt;&gt;"",PAF!$Y16,"")</f>
        <v/>
      </c>
      <c r="E8" s="246" t="str">
        <f>IF(PAF!D16="","",PAF!D16)</f>
        <v/>
      </c>
      <c r="F8" s="246"/>
      <c r="G8" s="245" t="str">
        <f>IF(PAF!E16="","",PAF!E16)</f>
        <v/>
      </c>
      <c r="H8" s="245" t="str">
        <f>IF(PAF!F16="","",PAF!F16)</f>
        <v/>
      </c>
      <c r="I8" s="247" t="str">
        <f>IF(PAF!G16="","",PAF!G16)</f>
        <v/>
      </c>
      <c r="J8" s="247" t="str">
        <f>IF(PAF!H16="","",PAF!H16)</f>
        <v/>
      </c>
      <c r="K8" s="247"/>
      <c r="L8" s="247"/>
      <c r="M8" s="247"/>
      <c r="N8" s="245" t="str">
        <f>IF(PAF!I16="","",PAF!I16)</f>
        <v/>
      </c>
      <c r="O8" s="245" t="str">
        <f>IF(PAF!J16="","",PAF!J16)</f>
        <v/>
      </c>
      <c r="P8" s="245" t="str">
        <f>IF(PAF!K16="","",PAF!K16)</f>
        <v/>
      </c>
      <c r="Q8" s="245" t="str">
        <f>IF(PAF!L16="","",PAF!L16)</f>
        <v/>
      </c>
      <c r="S8" s="153">
        <f t="shared" si="0"/>
        <v>15</v>
      </c>
      <c r="T8" s="154" t="str">
        <f t="shared" ref="T8:T71" si="2">IF(AND(S8&gt;4,S8&lt;14),"Missing data","No")</f>
        <v>No</v>
      </c>
      <c r="U8" s="154">
        <v>2</v>
      </c>
    </row>
    <row r="9" spans="1:21">
      <c r="A9" s="346"/>
      <c r="B9" s="244" t="str">
        <f t="shared" si="1"/>
        <v>__</v>
      </c>
      <c r="C9" s="244" t="str">
        <f>IF(PAF!C17="","",PAF!C17)</f>
        <v/>
      </c>
      <c r="D9" s="245" t="str">
        <f>IF(N9&lt;&gt;"",PAF!$Y17,"")</f>
        <v/>
      </c>
      <c r="E9" s="246" t="str">
        <f>IF(PAF!D17="","",PAF!D17)</f>
        <v/>
      </c>
      <c r="F9" s="246"/>
      <c r="G9" s="245" t="str">
        <f>IF(PAF!E17="","",PAF!E17)</f>
        <v/>
      </c>
      <c r="H9" s="245" t="str">
        <f>IF(PAF!F17="","",PAF!F17)</f>
        <v/>
      </c>
      <c r="I9" s="247" t="str">
        <f>IF(PAF!G17="","",PAF!G17)</f>
        <v/>
      </c>
      <c r="J9" s="247" t="str">
        <f>IF(PAF!H17="","",PAF!H17)</f>
        <v/>
      </c>
      <c r="K9" s="247"/>
      <c r="L9" s="247"/>
      <c r="M9" s="247"/>
      <c r="N9" s="245" t="str">
        <f>IF(PAF!I17="","",PAF!I17)</f>
        <v/>
      </c>
      <c r="O9" s="245" t="str">
        <f>IF(PAF!J17="","",PAF!J17)</f>
        <v/>
      </c>
      <c r="P9" s="245" t="str">
        <f>IF(PAF!K17="","",PAF!K17)</f>
        <v/>
      </c>
      <c r="Q9" s="245" t="str">
        <f>IF(PAF!L17="","",PAF!L17)</f>
        <v/>
      </c>
      <c r="S9" s="153">
        <f t="shared" si="0"/>
        <v>15</v>
      </c>
      <c r="T9" s="154" t="str">
        <f t="shared" si="2"/>
        <v>No</v>
      </c>
      <c r="U9" s="154">
        <v>3</v>
      </c>
    </row>
    <row r="10" spans="1:21">
      <c r="A10" s="171">
        <f>COUNTA(PAF!I15:I999994)+6</f>
        <v>6</v>
      </c>
      <c r="B10" s="244" t="str">
        <f t="shared" si="1"/>
        <v>__</v>
      </c>
      <c r="C10" s="244" t="str">
        <f>IF(PAF!C18="","",PAF!C18)</f>
        <v/>
      </c>
      <c r="D10" s="245" t="str">
        <f>IF(N10&lt;&gt;"",PAF!$Y18,"")</f>
        <v/>
      </c>
      <c r="E10" s="246" t="str">
        <f>IF(PAF!D18="","",PAF!D18)</f>
        <v/>
      </c>
      <c r="F10" s="246"/>
      <c r="G10" s="245" t="str">
        <f>IF(PAF!E18="","",PAF!E18)</f>
        <v/>
      </c>
      <c r="H10" s="245" t="str">
        <f>IF(PAF!F18="","",PAF!F18)</f>
        <v/>
      </c>
      <c r="I10" s="247" t="str">
        <f>IF(PAF!G18="","",PAF!G18)</f>
        <v/>
      </c>
      <c r="J10" s="247" t="str">
        <f>IF(PAF!H18="","",PAF!H18)</f>
        <v/>
      </c>
      <c r="K10" s="247"/>
      <c r="L10" s="247"/>
      <c r="M10" s="247"/>
      <c r="N10" s="245" t="str">
        <f>IF(PAF!I18="","",PAF!I18)</f>
        <v/>
      </c>
      <c r="O10" s="245" t="str">
        <f>IF(PAF!J18="","",PAF!J18)</f>
        <v/>
      </c>
      <c r="P10" s="245" t="str">
        <f>IF(PAF!K18="","",PAF!K18)</f>
        <v/>
      </c>
      <c r="Q10" s="245" t="str">
        <f>IF(PAF!L18="","",PAF!L18)</f>
        <v/>
      </c>
      <c r="S10" s="153">
        <f t="shared" si="0"/>
        <v>15</v>
      </c>
      <c r="T10" s="154" t="str">
        <f t="shared" si="2"/>
        <v>No</v>
      </c>
      <c r="U10" s="154">
        <v>4</v>
      </c>
    </row>
    <row r="11" spans="1:21">
      <c r="A11" s="172"/>
      <c r="B11" s="244" t="str">
        <f t="shared" si="1"/>
        <v>__</v>
      </c>
      <c r="C11" s="244" t="str">
        <f>IF(PAF!C19="","",PAF!C19)</f>
        <v/>
      </c>
      <c r="D11" s="245" t="str">
        <f>IF(N11&lt;&gt;"",PAF!$Y19,"")</f>
        <v/>
      </c>
      <c r="E11" s="246" t="str">
        <f>IF(PAF!D19="","",PAF!D19)</f>
        <v/>
      </c>
      <c r="F11" s="246"/>
      <c r="G11" s="245" t="str">
        <f>IF(PAF!E19="","",PAF!E19)</f>
        <v/>
      </c>
      <c r="H11" s="245" t="str">
        <f>IF(PAF!F19="","",PAF!F19)</f>
        <v/>
      </c>
      <c r="I11" s="247" t="str">
        <f>IF(PAF!G19="","",PAF!G19)</f>
        <v/>
      </c>
      <c r="J11" s="247" t="str">
        <f>IF(PAF!H19="","",PAF!H19)</f>
        <v/>
      </c>
      <c r="K11" s="247"/>
      <c r="L11" s="247"/>
      <c r="M11" s="247"/>
      <c r="N11" s="245" t="str">
        <f>IF(PAF!I19="","",PAF!I19)</f>
        <v/>
      </c>
      <c r="O11" s="245" t="str">
        <f>IF(PAF!J19="","",PAF!J19)</f>
        <v/>
      </c>
      <c r="P11" s="245" t="str">
        <f>IF(PAF!K19="","",PAF!K19)</f>
        <v/>
      </c>
      <c r="Q11" s="245" t="str">
        <f>IF(PAF!L19="","",PAF!L19)</f>
        <v/>
      </c>
      <c r="S11" s="153">
        <f t="shared" si="0"/>
        <v>15</v>
      </c>
      <c r="T11" s="154" t="str">
        <f t="shared" si="2"/>
        <v>No</v>
      </c>
      <c r="U11" s="154">
        <v>5</v>
      </c>
    </row>
    <row r="12" spans="1:21">
      <c r="A12" s="347" t="s">
        <v>3601</v>
      </c>
      <c r="B12" s="244" t="str">
        <f t="shared" si="1"/>
        <v>__</v>
      </c>
      <c r="C12" s="244" t="str">
        <f>IF(PAF!C20="","",PAF!C20)</f>
        <v/>
      </c>
      <c r="D12" s="245" t="str">
        <f>IF(N12&lt;&gt;"",PAF!$Y20,"")</f>
        <v/>
      </c>
      <c r="E12" s="246" t="str">
        <f>IF(PAF!D20="","",PAF!D20)</f>
        <v/>
      </c>
      <c r="F12" s="246"/>
      <c r="G12" s="245" t="str">
        <f>IF(PAF!E20="","",PAF!E20)</f>
        <v/>
      </c>
      <c r="H12" s="245" t="str">
        <f>IF(PAF!F20="","",PAF!F20)</f>
        <v/>
      </c>
      <c r="I12" s="247" t="str">
        <f>IF(PAF!G20="","",PAF!G20)</f>
        <v/>
      </c>
      <c r="J12" s="247" t="str">
        <f>IF(PAF!H20="","",PAF!H20)</f>
        <v/>
      </c>
      <c r="K12" s="247"/>
      <c r="L12" s="247"/>
      <c r="M12" s="247"/>
      <c r="N12" s="245" t="str">
        <f>IF(PAF!I20="","",PAF!I20)</f>
        <v/>
      </c>
      <c r="O12" s="245" t="str">
        <f>IF(PAF!J20="","",PAF!J20)</f>
        <v/>
      </c>
      <c r="P12" s="245" t="str">
        <f>IF(PAF!K20="","",PAF!K20)</f>
        <v/>
      </c>
      <c r="Q12" s="245" t="str">
        <f>IF(PAF!L20="","",PAF!L20)</f>
        <v/>
      </c>
      <c r="S12" s="153">
        <f t="shared" si="0"/>
        <v>15</v>
      </c>
      <c r="T12" s="154" t="str">
        <f t="shared" si="2"/>
        <v>No</v>
      </c>
      <c r="U12" s="154">
        <v>6</v>
      </c>
    </row>
    <row r="13" spans="1:21">
      <c r="A13" s="348"/>
      <c r="B13" s="244" t="str">
        <f t="shared" si="1"/>
        <v>__</v>
      </c>
      <c r="C13" s="244" t="str">
        <f>IF(PAF!C21="","",PAF!C21)</f>
        <v/>
      </c>
      <c r="D13" s="245" t="str">
        <f>IF(N13&lt;&gt;"",PAF!$Y21,"")</f>
        <v/>
      </c>
      <c r="E13" s="246" t="str">
        <f>IF(PAF!D21="","",PAF!D21)</f>
        <v/>
      </c>
      <c r="F13" s="246"/>
      <c r="G13" s="245" t="str">
        <f>IF(PAF!E21="","",PAF!E21)</f>
        <v/>
      </c>
      <c r="H13" s="245" t="str">
        <f>IF(PAF!F21="","",PAF!F21)</f>
        <v/>
      </c>
      <c r="I13" s="247" t="str">
        <f>IF(PAF!G21="","",PAF!G21)</f>
        <v/>
      </c>
      <c r="J13" s="247" t="str">
        <f>IF(PAF!H21="","",PAF!H21)</f>
        <v/>
      </c>
      <c r="K13" s="247"/>
      <c r="L13" s="247"/>
      <c r="M13" s="247"/>
      <c r="N13" s="245" t="str">
        <f>IF(PAF!I21="","",PAF!I21)</f>
        <v/>
      </c>
      <c r="O13" s="245" t="str">
        <f>IF(PAF!J21="","",PAF!J21)</f>
        <v/>
      </c>
      <c r="P13" s="245" t="str">
        <f>IF(PAF!K21="","",PAF!K21)</f>
        <v/>
      </c>
      <c r="Q13" s="245" t="str">
        <f>IF(PAF!L21="","",PAF!L21)</f>
        <v/>
      </c>
      <c r="S13" s="153">
        <f t="shared" si="0"/>
        <v>15</v>
      </c>
      <c r="T13" s="154" t="str">
        <f t="shared" si="2"/>
        <v>No</v>
      </c>
      <c r="U13" s="154">
        <v>7</v>
      </c>
    </row>
    <row r="14" spans="1:21">
      <c r="A14" s="173" t="str">
        <f>IF(COUNTIF(T:T,"Missing Data"),"Yes","No")</f>
        <v>No</v>
      </c>
      <c r="B14" s="244" t="str">
        <f t="shared" si="1"/>
        <v>__</v>
      </c>
      <c r="C14" s="244" t="str">
        <f>IF(PAF!C22="","",PAF!C22)</f>
        <v/>
      </c>
      <c r="D14" s="245" t="str">
        <f>IF(N14&lt;&gt;"",PAF!$Y22,"")</f>
        <v/>
      </c>
      <c r="E14" s="246" t="str">
        <f>IF(PAF!D22="","",PAF!D22)</f>
        <v/>
      </c>
      <c r="F14" s="246"/>
      <c r="G14" s="245" t="str">
        <f>IF(PAF!E22="","",PAF!E22)</f>
        <v/>
      </c>
      <c r="H14" s="245" t="str">
        <f>IF(PAF!F22="","",PAF!F22)</f>
        <v/>
      </c>
      <c r="I14" s="247" t="str">
        <f>IF(PAF!G22="","",PAF!G22)</f>
        <v/>
      </c>
      <c r="J14" s="247" t="str">
        <f>IF(PAF!H22="","",PAF!H22)</f>
        <v/>
      </c>
      <c r="K14" s="247"/>
      <c r="L14" s="247"/>
      <c r="M14" s="247"/>
      <c r="N14" s="245" t="str">
        <f>IF(PAF!I22="","",PAF!I22)</f>
        <v/>
      </c>
      <c r="O14" s="245" t="str">
        <f>IF(PAF!J22="","",PAF!J22)</f>
        <v/>
      </c>
      <c r="P14" s="245" t="str">
        <f>IF(PAF!K22="","",PAF!K22)</f>
        <v/>
      </c>
      <c r="Q14" s="245" t="str">
        <f>IF(PAF!L22="","",PAF!L22)</f>
        <v/>
      </c>
      <c r="S14" s="153">
        <f t="shared" si="0"/>
        <v>15</v>
      </c>
      <c r="T14" s="154" t="str">
        <f t="shared" si="2"/>
        <v>No</v>
      </c>
      <c r="U14" s="154">
        <v>8</v>
      </c>
    </row>
    <row r="15" spans="1:21">
      <c r="A15" s="174" t="str">
        <f>IF(A14="Yes","on","")</f>
        <v/>
      </c>
      <c r="B15" s="244" t="str">
        <f t="shared" si="1"/>
        <v>__</v>
      </c>
      <c r="C15" s="244" t="str">
        <f>IF(PAF!C23="","",PAF!C23)</f>
        <v/>
      </c>
      <c r="D15" s="245" t="str">
        <f>IF(N15&lt;&gt;"",PAF!$Y23,"")</f>
        <v/>
      </c>
      <c r="E15" s="246" t="str">
        <f>IF(PAF!D23="","",PAF!D23)</f>
        <v/>
      </c>
      <c r="F15" s="246"/>
      <c r="G15" s="245" t="str">
        <f>IF(PAF!E23="","",PAF!E23)</f>
        <v/>
      </c>
      <c r="H15" s="245" t="str">
        <f>IF(PAF!F23="","",PAF!F23)</f>
        <v/>
      </c>
      <c r="I15" s="247" t="str">
        <f>IF(PAF!G23="","",PAF!G23)</f>
        <v/>
      </c>
      <c r="J15" s="247" t="str">
        <f>IF(PAF!H23="","",PAF!H23)</f>
        <v/>
      </c>
      <c r="K15" s="247"/>
      <c r="L15" s="247"/>
      <c r="M15" s="247"/>
      <c r="N15" s="245" t="str">
        <f>IF(PAF!I23="","",PAF!I23)</f>
        <v/>
      </c>
      <c r="O15" s="245" t="str">
        <f>IF(PAF!J23="","",PAF!J23)</f>
        <v/>
      </c>
      <c r="P15" s="245" t="str">
        <f>IF(PAF!K23="","",PAF!K23)</f>
        <v/>
      </c>
      <c r="Q15" s="245" t="str">
        <f>IF(PAF!L23="","",PAF!L23)</f>
        <v/>
      </c>
      <c r="S15" s="153">
        <f t="shared" si="0"/>
        <v>15</v>
      </c>
      <c r="T15" s="154" t="str">
        <f t="shared" si="2"/>
        <v>No</v>
      </c>
      <c r="U15" s="154">
        <v>9</v>
      </c>
    </row>
    <row r="16" spans="1:21">
      <c r="A16" s="175" t="str">
        <f>IF(A14="Yes",COUNTIF(T:T,"Missing Data"),"")</f>
        <v/>
      </c>
      <c r="B16" s="244" t="str">
        <f t="shared" si="1"/>
        <v>__</v>
      </c>
      <c r="C16" s="244" t="str">
        <f>IF(PAF!C24="","",PAF!C24)</f>
        <v/>
      </c>
      <c r="D16" s="245" t="str">
        <f>IF(N16&lt;&gt;"",PAF!$Y24,"")</f>
        <v/>
      </c>
      <c r="E16" s="246" t="str">
        <f>IF(PAF!D24="","",PAF!D24)</f>
        <v/>
      </c>
      <c r="F16" s="246"/>
      <c r="G16" s="245" t="str">
        <f>IF(PAF!E24="","",PAF!E24)</f>
        <v/>
      </c>
      <c r="H16" s="245" t="str">
        <f>IF(PAF!F24="","",PAF!F24)</f>
        <v/>
      </c>
      <c r="I16" s="247" t="str">
        <f>IF(PAF!G24="","",PAF!G24)</f>
        <v/>
      </c>
      <c r="J16" s="247" t="str">
        <f>IF(PAF!H24="","",PAF!H24)</f>
        <v/>
      </c>
      <c r="K16" s="247"/>
      <c r="L16" s="247"/>
      <c r="M16" s="247"/>
      <c r="N16" s="245" t="str">
        <f>IF(PAF!I24="","",PAF!I24)</f>
        <v/>
      </c>
      <c r="O16" s="245" t="str">
        <f>IF(PAF!J24="","",PAF!J24)</f>
        <v/>
      </c>
      <c r="P16" s="245" t="str">
        <f>IF(PAF!K24="","",PAF!K24)</f>
        <v/>
      </c>
      <c r="Q16" s="245" t="str">
        <f>IF(PAF!L24="","",PAF!L24)</f>
        <v/>
      </c>
      <c r="S16" s="153">
        <f t="shared" si="0"/>
        <v>15</v>
      </c>
      <c r="T16" s="154" t="str">
        <f t="shared" si="2"/>
        <v>No</v>
      </c>
      <c r="U16" s="154">
        <v>10</v>
      </c>
    </row>
    <row r="17" spans="1:21">
      <c r="A17" s="176" t="str">
        <f>IF(A14="Yes","row(s)","")</f>
        <v/>
      </c>
      <c r="B17" s="244" t="str">
        <f t="shared" si="1"/>
        <v>__</v>
      </c>
      <c r="C17" s="244" t="str">
        <f>IF(PAF!C25="","",PAF!C25)</f>
        <v/>
      </c>
      <c r="D17" s="245" t="str">
        <f>IF(N17&lt;&gt;"",PAF!$Y25,"")</f>
        <v/>
      </c>
      <c r="E17" s="246" t="str">
        <f>IF(PAF!D25="","",PAF!D25)</f>
        <v/>
      </c>
      <c r="F17" s="246"/>
      <c r="G17" s="245" t="str">
        <f>IF(PAF!E25="","",PAF!E25)</f>
        <v/>
      </c>
      <c r="H17" s="245" t="str">
        <f>IF(PAF!F25="","",PAF!F25)</f>
        <v/>
      </c>
      <c r="I17" s="247" t="str">
        <f>IF(PAF!G25="","",PAF!G25)</f>
        <v/>
      </c>
      <c r="J17" s="247" t="str">
        <f>IF(PAF!H25="","",PAF!H25)</f>
        <v/>
      </c>
      <c r="K17" s="247"/>
      <c r="L17" s="247"/>
      <c r="M17" s="247"/>
      <c r="N17" s="245" t="str">
        <f>IF(PAF!I25="","",PAF!I25)</f>
        <v/>
      </c>
      <c r="O17" s="245" t="str">
        <f>IF(PAF!J25="","",PAF!J25)</f>
        <v/>
      </c>
      <c r="P17" s="245" t="str">
        <f>IF(PAF!K25="","",PAF!K25)</f>
        <v/>
      </c>
      <c r="Q17" s="245" t="str">
        <f>IF(PAF!L25="","",PAF!L25)</f>
        <v/>
      </c>
      <c r="S17" s="153">
        <f t="shared" si="0"/>
        <v>15</v>
      </c>
      <c r="T17" s="154" t="str">
        <f t="shared" si="2"/>
        <v>No</v>
      </c>
      <c r="U17" s="154">
        <v>11</v>
      </c>
    </row>
    <row r="18" spans="1:21">
      <c r="A18" s="177" t="str">
        <f>IF(A14="Yes","Refer to column P","")</f>
        <v/>
      </c>
      <c r="B18" s="244" t="str">
        <f t="shared" si="1"/>
        <v>__</v>
      </c>
      <c r="C18" s="244" t="str">
        <f>IF(PAF!C26="","",PAF!C26)</f>
        <v/>
      </c>
      <c r="D18" s="245" t="str">
        <f>IF(N18&lt;&gt;"",PAF!$Y26,"")</f>
        <v/>
      </c>
      <c r="E18" s="246" t="str">
        <f>IF(PAF!D26="","",PAF!D26)</f>
        <v/>
      </c>
      <c r="F18" s="246"/>
      <c r="G18" s="245" t="str">
        <f>IF(PAF!E26="","",PAF!E26)</f>
        <v/>
      </c>
      <c r="H18" s="245" t="str">
        <f>IF(PAF!F26="","",PAF!F26)</f>
        <v/>
      </c>
      <c r="I18" s="247" t="str">
        <f>IF(PAF!G26="","",PAF!G26)</f>
        <v/>
      </c>
      <c r="J18" s="247" t="str">
        <f>IF(PAF!H26="","",PAF!H26)</f>
        <v/>
      </c>
      <c r="K18" s="247"/>
      <c r="L18" s="247"/>
      <c r="M18" s="247"/>
      <c r="N18" s="245" t="str">
        <f>IF(PAF!I26="","",PAF!I26)</f>
        <v/>
      </c>
      <c r="O18" s="245" t="str">
        <f>IF(PAF!J26="","",PAF!J26)</f>
        <v/>
      </c>
      <c r="P18" s="245" t="str">
        <f>IF(PAF!K26="","",PAF!K26)</f>
        <v/>
      </c>
      <c r="Q18" s="245" t="str">
        <f>IF(PAF!L26="","",PAF!L26)</f>
        <v/>
      </c>
      <c r="S18" s="153">
        <f t="shared" si="0"/>
        <v>15</v>
      </c>
      <c r="T18" s="154" t="str">
        <f t="shared" si="2"/>
        <v>No</v>
      </c>
      <c r="U18" s="154">
        <v>12</v>
      </c>
    </row>
    <row r="19" spans="1:21">
      <c r="B19" s="244" t="str">
        <f t="shared" si="1"/>
        <v>__</v>
      </c>
      <c r="C19" s="244" t="str">
        <f>IF(PAF!C27="","",PAF!C27)</f>
        <v/>
      </c>
      <c r="D19" s="245" t="str">
        <f>IF(N19&lt;&gt;"",PAF!$Y27,"")</f>
        <v/>
      </c>
      <c r="E19" s="246" t="str">
        <f>IF(PAF!D27="","",PAF!D27)</f>
        <v/>
      </c>
      <c r="F19" s="246"/>
      <c r="G19" s="245" t="str">
        <f>IF(PAF!E27="","",PAF!E27)</f>
        <v/>
      </c>
      <c r="H19" s="245" t="str">
        <f>IF(PAF!F27="","",PAF!F27)</f>
        <v/>
      </c>
      <c r="I19" s="247" t="str">
        <f>IF(PAF!G27="","",PAF!G27)</f>
        <v/>
      </c>
      <c r="J19" s="247" t="str">
        <f>IF(PAF!H27="","",PAF!H27)</f>
        <v/>
      </c>
      <c r="K19" s="247"/>
      <c r="L19" s="247"/>
      <c r="M19" s="247"/>
      <c r="N19" s="245" t="str">
        <f>IF(PAF!I27="","",PAF!I27)</f>
        <v/>
      </c>
      <c r="O19" s="245" t="str">
        <f>IF(PAF!J27="","",PAF!J27)</f>
        <v/>
      </c>
      <c r="P19" s="245" t="str">
        <f>IF(PAF!K27="","",PAF!K27)</f>
        <v/>
      </c>
      <c r="Q19" s="245" t="str">
        <f>IF(PAF!L27="","",PAF!L27)</f>
        <v/>
      </c>
      <c r="S19" s="153">
        <f t="shared" si="0"/>
        <v>15</v>
      </c>
      <c r="T19" s="154" t="str">
        <f t="shared" si="2"/>
        <v>No</v>
      </c>
      <c r="U19" s="154">
        <v>13</v>
      </c>
    </row>
    <row r="20" spans="1:21">
      <c r="B20" s="244" t="str">
        <f t="shared" si="1"/>
        <v>__</v>
      </c>
      <c r="C20" s="244" t="str">
        <f>IF(PAF!C28="","",PAF!C28)</f>
        <v/>
      </c>
      <c r="D20" s="245" t="str">
        <f>IF(N20&lt;&gt;"",PAF!$Y28,"")</f>
        <v/>
      </c>
      <c r="E20" s="246" t="str">
        <f>IF(PAF!D28="","",PAF!D28)</f>
        <v/>
      </c>
      <c r="F20" s="246"/>
      <c r="G20" s="245" t="str">
        <f>IF(PAF!E28="","",PAF!E28)</f>
        <v/>
      </c>
      <c r="H20" s="245" t="str">
        <f>IF(PAF!F28="","",PAF!F28)</f>
        <v/>
      </c>
      <c r="I20" s="247" t="str">
        <f>IF(PAF!G28="","",PAF!G28)</f>
        <v/>
      </c>
      <c r="J20" s="247" t="str">
        <f>IF(PAF!H28="","",PAF!H28)</f>
        <v/>
      </c>
      <c r="K20" s="247"/>
      <c r="L20" s="247"/>
      <c r="M20" s="247"/>
      <c r="N20" s="245" t="str">
        <f>IF(PAF!I28="","",PAF!I28)</f>
        <v/>
      </c>
      <c r="O20" s="245" t="str">
        <f>IF(PAF!J28="","",PAF!J28)</f>
        <v/>
      </c>
      <c r="P20" s="245" t="str">
        <f>IF(PAF!K28="","",PAF!K28)</f>
        <v/>
      </c>
      <c r="Q20" s="245" t="str">
        <f>IF(PAF!L28="","",PAF!L28)</f>
        <v/>
      </c>
      <c r="S20" s="153">
        <f t="shared" si="0"/>
        <v>15</v>
      </c>
      <c r="T20" s="154" t="str">
        <f t="shared" si="2"/>
        <v>No</v>
      </c>
      <c r="U20" s="154">
        <v>14</v>
      </c>
    </row>
    <row r="21" spans="1:21">
      <c r="B21" s="244" t="str">
        <f t="shared" si="1"/>
        <v>__</v>
      </c>
      <c r="C21" s="244" t="str">
        <f>IF(PAF!C29="","",PAF!C29)</f>
        <v/>
      </c>
      <c r="D21" s="245" t="str">
        <f>IF(N21&lt;&gt;"",PAF!$Y29,"")</f>
        <v/>
      </c>
      <c r="E21" s="246" t="str">
        <f>IF(PAF!D29="","",PAF!D29)</f>
        <v/>
      </c>
      <c r="F21" s="246"/>
      <c r="G21" s="245" t="str">
        <f>IF(PAF!E29="","",PAF!E29)</f>
        <v/>
      </c>
      <c r="H21" s="245" t="str">
        <f>IF(PAF!F29="","",PAF!F29)</f>
        <v/>
      </c>
      <c r="I21" s="247" t="str">
        <f>IF(PAF!G29="","",PAF!G29)</f>
        <v/>
      </c>
      <c r="J21" s="247" t="str">
        <f>IF(PAF!H29="","",PAF!H29)</f>
        <v/>
      </c>
      <c r="K21" s="247"/>
      <c r="L21" s="247"/>
      <c r="M21" s="247"/>
      <c r="N21" s="245" t="str">
        <f>IF(PAF!I29="","",PAF!I29)</f>
        <v/>
      </c>
      <c r="O21" s="245" t="str">
        <f>IF(PAF!J29="","",PAF!J29)</f>
        <v/>
      </c>
      <c r="P21" s="245" t="str">
        <f>IF(PAF!K29="","",PAF!K29)</f>
        <v/>
      </c>
      <c r="Q21" s="245" t="str">
        <f>IF(PAF!L29="","",PAF!L29)</f>
        <v/>
      </c>
      <c r="S21" s="153">
        <f t="shared" si="0"/>
        <v>15</v>
      </c>
      <c r="T21" s="154" t="str">
        <f t="shared" si="2"/>
        <v>No</v>
      </c>
      <c r="U21" s="154">
        <v>15</v>
      </c>
    </row>
    <row r="22" spans="1:21">
      <c r="B22" s="244" t="str">
        <f t="shared" si="1"/>
        <v>__</v>
      </c>
      <c r="C22" s="244" t="str">
        <f>IF(PAF!C30="","",PAF!C30)</f>
        <v/>
      </c>
      <c r="D22" s="245" t="str">
        <f>IF(N22&lt;&gt;"",PAF!$Y30,"")</f>
        <v/>
      </c>
      <c r="E22" s="246" t="str">
        <f>IF(PAF!D30="","",PAF!D30)</f>
        <v/>
      </c>
      <c r="F22" s="246"/>
      <c r="G22" s="245" t="str">
        <f>IF(PAF!E30="","",PAF!E30)</f>
        <v/>
      </c>
      <c r="H22" s="245" t="str">
        <f>IF(PAF!F30="","",PAF!F30)</f>
        <v/>
      </c>
      <c r="I22" s="247" t="str">
        <f>IF(PAF!G30="","",PAF!G30)</f>
        <v/>
      </c>
      <c r="J22" s="247" t="str">
        <f>IF(PAF!H30="","",PAF!H30)</f>
        <v/>
      </c>
      <c r="K22" s="247"/>
      <c r="L22" s="247"/>
      <c r="M22" s="247"/>
      <c r="N22" s="245" t="str">
        <f>IF(PAF!I30="","",PAF!I30)</f>
        <v/>
      </c>
      <c r="O22" s="245" t="str">
        <f>IF(PAF!J30="","",PAF!J30)</f>
        <v/>
      </c>
      <c r="P22" s="245" t="str">
        <f>IF(PAF!K30="","",PAF!K30)</f>
        <v/>
      </c>
      <c r="Q22" s="245" t="str">
        <f>IF(PAF!L30="","",PAF!L30)</f>
        <v/>
      </c>
      <c r="S22" s="153">
        <f t="shared" si="0"/>
        <v>15</v>
      </c>
      <c r="T22" s="154" t="str">
        <f t="shared" si="2"/>
        <v>No</v>
      </c>
      <c r="U22" s="154">
        <v>16</v>
      </c>
    </row>
    <row r="23" spans="1:21">
      <c r="B23" s="244" t="str">
        <f t="shared" si="1"/>
        <v>__</v>
      </c>
      <c r="C23" s="244" t="str">
        <f>IF(PAF!C31="","",PAF!C31)</f>
        <v/>
      </c>
      <c r="D23" s="245" t="str">
        <f>IF(N23&lt;&gt;"",PAF!$Y31,"")</f>
        <v/>
      </c>
      <c r="E23" s="246" t="str">
        <f>IF(PAF!D31="","",PAF!D31)</f>
        <v/>
      </c>
      <c r="F23" s="246"/>
      <c r="G23" s="245" t="str">
        <f>IF(PAF!E31="","",PAF!E31)</f>
        <v/>
      </c>
      <c r="H23" s="245" t="str">
        <f>IF(PAF!F31="","",PAF!F31)</f>
        <v/>
      </c>
      <c r="I23" s="247" t="str">
        <f>IF(PAF!G31="","",PAF!G31)</f>
        <v/>
      </c>
      <c r="J23" s="247" t="str">
        <f>IF(PAF!H31="","",PAF!H31)</f>
        <v/>
      </c>
      <c r="K23" s="247"/>
      <c r="L23" s="247"/>
      <c r="M23" s="247"/>
      <c r="N23" s="245" t="str">
        <f>IF(PAF!I31="","",PAF!I31)</f>
        <v/>
      </c>
      <c r="O23" s="245" t="str">
        <f>IF(PAF!J31="","",PAF!J31)</f>
        <v/>
      </c>
      <c r="P23" s="245" t="str">
        <f>IF(PAF!K31="","",PAF!K31)</f>
        <v/>
      </c>
      <c r="Q23" s="245" t="str">
        <f>IF(PAF!L31="","",PAF!L31)</f>
        <v/>
      </c>
      <c r="S23" s="153">
        <f t="shared" si="0"/>
        <v>15</v>
      </c>
      <c r="T23" s="154" t="str">
        <f t="shared" si="2"/>
        <v>No</v>
      </c>
      <c r="U23" s="154">
        <v>17</v>
      </c>
    </row>
    <row r="24" spans="1:21">
      <c r="B24" s="244" t="str">
        <f t="shared" si="1"/>
        <v>__</v>
      </c>
      <c r="C24" s="244" t="str">
        <f>IF(PAF!C32="","",PAF!C32)</f>
        <v/>
      </c>
      <c r="D24" s="245" t="str">
        <f>IF(N24&lt;&gt;"",PAF!$Y32,"")</f>
        <v/>
      </c>
      <c r="E24" s="246" t="str">
        <f>IF(PAF!D32="","",PAF!D32)</f>
        <v/>
      </c>
      <c r="F24" s="246"/>
      <c r="G24" s="245" t="str">
        <f>IF(PAF!E32="","",PAF!E32)</f>
        <v/>
      </c>
      <c r="H24" s="245" t="str">
        <f>IF(PAF!F32="","",PAF!F32)</f>
        <v/>
      </c>
      <c r="I24" s="247" t="str">
        <f>IF(PAF!G32="","",PAF!G32)</f>
        <v/>
      </c>
      <c r="J24" s="247" t="str">
        <f>IF(PAF!H32="","",PAF!H32)</f>
        <v/>
      </c>
      <c r="K24" s="247"/>
      <c r="L24" s="247"/>
      <c r="M24" s="247"/>
      <c r="N24" s="245" t="str">
        <f>IF(PAF!I32="","",PAF!I32)</f>
        <v/>
      </c>
      <c r="O24" s="245" t="str">
        <f>IF(PAF!J32="","",PAF!J32)</f>
        <v/>
      </c>
      <c r="P24" s="245" t="str">
        <f>IF(PAF!K32="","",PAF!K32)</f>
        <v/>
      </c>
      <c r="Q24" s="245" t="str">
        <f>IF(PAF!L32="","",PAF!L32)</f>
        <v/>
      </c>
      <c r="S24" s="153">
        <f t="shared" si="0"/>
        <v>15</v>
      </c>
      <c r="T24" s="154" t="str">
        <f t="shared" si="2"/>
        <v>No</v>
      </c>
      <c r="U24" s="154">
        <v>18</v>
      </c>
    </row>
    <row r="25" spans="1:21">
      <c r="B25" s="244" t="str">
        <f t="shared" si="1"/>
        <v>__</v>
      </c>
      <c r="C25" s="244" t="str">
        <f>IF(PAF!C33="","",PAF!C33)</f>
        <v/>
      </c>
      <c r="D25" s="245" t="str">
        <f>IF(N25&lt;&gt;"",PAF!$Y33,"")</f>
        <v/>
      </c>
      <c r="E25" s="246" t="str">
        <f>IF(PAF!D33="","",PAF!D33)</f>
        <v/>
      </c>
      <c r="F25" s="246"/>
      <c r="G25" s="245" t="str">
        <f>IF(PAF!E33="","",PAF!E33)</f>
        <v/>
      </c>
      <c r="H25" s="245" t="str">
        <f>IF(PAF!F33="","",PAF!F33)</f>
        <v/>
      </c>
      <c r="I25" s="247" t="str">
        <f>IF(PAF!G33="","",PAF!G33)</f>
        <v/>
      </c>
      <c r="J25" s="247" t="str">
        <f>IF(PAF!H33="","",PAF!H33)</f>
        <v/>
      </c>
      <c r="K25" s="247"/>
      <c r="L25" s="247"/>
      <c r="M25" s="247"/>
      <c r="N25" s="245" t="str">
        <f>IF(PAF!I33="","",PAF!I33)</f>
        <v/>
      </c>
      <c r="O25" s="245" t="str">
        <f>IF(PAF!J33="","",PAF!J33)</f>
        <v/>
      </c>
      <c r="P25" s="245" t="str">
        <f>IF(PAF!K33="","",PAF!K33)</f>
        <v/>
      </c>
      <c r="Q25" s="245" t="str">
        <f>IF(PAF!L33="","",PAF!L33)</f>
        <v/>
      </c>
      <c r="S25" s="153">
        <f t="shared" si="0"/>
        <v>15</v>
      </c>
      <c r="T25" s="154" t="str">
        <f t="shared" si="2"/>
        <v>No</v>
      </c>
      <c r="U25" s="154">
        <v>19</v>
      </c>
    </row>
    <row r="26" spans="1:21">
      <c r="B26" s="244" t="str">
        <f t="shared" si="1"/>
        <v>__</v>
      </c>
      <c r="C26" s="244" t="str">
        <f>IF(PAF!C34="","",PAF!C34)</f>
        <v/>
      </c>
      <c r="D26" s="245" t="str">
        <f>IF(N26&lt;&gt;"",PAF!$Y34,"")</f>
        <v/>
      </c>
      <c r="E26" s="246" t="str">
        <f>IF(PAF!D34="","",PAF!D34)</f>
        <v/>
      </c>
      <c r="F26" s="246"/>
      <c r="G26" s="245" t="str">
        <f>IF(PAF!E34="","",PAF!E34)</f>
        <v/>
      </c>
      <c r="H26" s="245" t="str">
        <f>IF(PAF!F34="","",PAF!F34)</f>
        <v/>
      </c>
      <c r="I26" s="247" t="str">
        <f>IF(PAF!G34="","",PAF!G34)</f>
        <v/>
      </c>
      <c r="J26" s="247" t="str">
        <f>IF(PAF!H34="","",PAF!H34)</f>
        <v/>
      </c>
      <c r="K26" s="247"/>
      <c r="L26" s="247"/>
      <c r="M26" s="247"/>
      <c r="N26" s="245" t="str">
        <f>IF(PAF!I34="","",PAF!I34)</f>
        <v/>
      </c>
      <c r="O26" s="245" t="str">
        <f>IF(PAF!J34="","",PAF!J34)</f>
        <v/>
      </c>
      <c r="P26" s="245" t="str">
        <f>IF(PAF!K34="","",PAF!K34)</f>
        <v/>
      </c>
      <c r="Q26" s="245" t="str">
        <f>IF(PAF!L34="","",PAF!L34)</f>
        <v/>
      </c>
      <c r="S26" s="153">
        <f t="shared" si="0"/>
        <v>15</v>
      </c>
      <c r="T26" s="154" t="str">
        <f t="shared" si="2"/>
        <v>No</v>
      </c>
      <c r="U26" s="154">
        <v>20</v>
      </c>
    </row>
    <row r="27" spans="1:21">
      <c r="B27" s="244" t="str">
        <f t="shared" si="1"/>
        <v>__</v>
      </c>
      <c r="C27" s="244" t="str">
        <f>IF(PAF!C35="","",PAF!C35)</f>
        <v/>
      </c>
      <c r="D27" s="245" t="str">
        <f>IF(N27&lt;&gt;"",PAF!$Y35,"")</f>
        <v/>
      </c>
      <c r="E27" s="246" t="str">
        <f>IF(PAF!D35="","",PAF!D35)</f>
        <v/>
      </c>
      <c r="F27" s="246"/>
      <c r="G27" s="245" t="str">
        <f>IF(PAF!E35="","",PAF!E35)</f>
        <v/>
      </c>
      <c r="H27" s="245" t="str">
        <f>IF(PAF!F35="","",PAF!F35)</f>
        <v/>
      </c>
      <c r="I27" s="247" t="str">
        <f>IF(PAF!G35="","",PAF!G35)</f>
        <v/>
      </c>
      <c r="J27" s="247" t="str">
        <f>IF(PAF!H35="","",PAF!H35)</f>
        <v/>
      </c>
      <c r="K27" s="247"/>
      <c r="L27" s="247"/>
      <c r="M27" s="247"/>
      <c r="N27" s="245" t="str">
        <f>IF(PAF!I35="","",PAF!I35)</f>
        <v/>
      </c>
      <c r="O27" s="245" t="str">
        <f>IF(PAF!J35="","",PAF!J35)</f>
        <v/>
      </c>
      <c r="P27" s="245" t="str">
        <f>IF(PAF!K35="","",PAF!K35)</f>
        <v/>
      </c>
      <c r="Q27" s="245" t="str">
        <f>IF(PAF!L35="","",PAF!L35)</f>
        <v/>
      </c>
      <c r="S27" s="153">
        <f t="shared" si="0"/>
        <v>15</v>
      </c>
      <c r="T27" s="154" t="str">
        <f t="shared" si="2"/>
        <v>No</v>
      </c>
      <c r="U27" s="154">
        <v>21</v>
      </c>
    </row>
    <row r="28" spans="1:21">
      <c r="B28" s="244" t="str">
        <f t="shared" si="1"/>
        <v>__</v>
      </c>
      <c r="C28" s="244" t="str">
        <f>IF(PAF!C36="","",PAF!C36)</f>
        <v/>
      </c>
      <c r="D28" s="245" t="str">
        <f>IF(N28&lt;&gt;"",PAF!$Y36,"")</f>
        <v/>
      </c>
      <c r="E28" s="246" t="str">
        <f>IF(PAF!D36="","",PAF!D36)</f>
        <v/>
      </c>
      <c r="F28" s="246"/>
      <c r="G28" s="245" t="str">
        <f>IF(PAF!E36="","",PAF!E36)</f>
        <v/>
      </c>
      <c r="H28" s="245" t="str">
        <f>IF(PAF!F36="","",PAF!F36)</f>
        <v/>
      </c>
      <c r="I28" s="247" t="str">
        <f>IF(PAF!G36="","",PAF!G36)</f>
        <v/>
      </c>
      <c r="J28" s="247" t="str">
        <f>IF(PAF!H36="","",PAF!H36)</f>
        <v/>
      </c>
      <c r="K28" s="247"/>
      <c r="L28" s="247"/>
      <c r="M28" s="247"/>
      <c r="N28" s="245" t="str">
        <f>IF(PAF!I36="","",PAF!I36)</f>
        <v/>
      </c>
      <c r="O28" s="245" t="str">
        <f>IF(PAF!J36="","",PAF!J36)</f>
        <v/>
      </c>
      <c r="P28" s="245" t="str">
        <f>IF(PAF!K36="","",PAF!K36)</f>
        <v/>
      </c>
      <c r="Q28" s="245" t="str">
        <f>IF(PAF!L36="","",PAF!L36)</f>
        <v/>
      </c>
      <c r="S28" s="153">
        <f t="shared" si="0"/>
        <v>15</v>
      </c>
      <c r="T28" s="154" t="str">
        <f t="shared" si="2"/>
        <v>No</v>
      </c>
      <c r="U28" s="154">
        <v>22</v>
      </c>
    </row>
    <row r="29" spans="1:21">
      <c r="B29" s="244" t="str">
        <f t="shared" si="1"/>
        <v>__</v>
      </c>
      <c r="C29" s="244" t="str">
        <f>IF(PAF!C37="","",PAF!C37)</f>
        <v/>
      </c>
      <c r="D29" s="245" t="str">
        <f>IF(N29&lt;&gt;"",PAF!$Y37,"")</f>
        <v/>
      </c>
      <c r="E29" s="246" t="str">
        <f>IF(PAF!D37="","",PAF!D37)</f>
        <v/>
      </c>
      <c r="F29" s="246"/>
      <c r="G29" s="245" t="str">
        <f>IF(PAF!E37="","",PAF!E37)</f>
        <v/>
      </c>
      <c r="H29" s="245" t="str">
        <f>IF(PAF!F37="","",PAF!F37)</f>
        <v/>
      </c>
      <c r="I29" s="247" t="str">
        <f>IF(PAF!G37="","",PAF!G37)</f>
        <v/>
      </c>
      <c r="J29" s="247" t="str">
        <f>IF(PAF!H37="","",PAF!H37)</f>
        <v/>
      </c>
      <c r="K29" s="247"/>
      <c r="L29" s="247"/>
      <c r="M29" s="247"/>
      <c r="N29" s="245" t="str">
        <f>IF(PAF!I37="","",PAF!I37)</f>
        <v/>
      </c>
      <c r="O29" s="245" t="str">
        <f>IF(PAF!J37="","",PAF!J37)</f>
        <v/>
      </c>
      <c r="P29" s="245" t="str">
        <f>IF(PAF!K37="","",PAF!K37)</f>
        <v/>
      </c>
      <c r="Q29" s="245" t="str">
        <f>IF(PAF!L37="","",PAF!L37)</f>
        <v/>
      </c>
      <c r="S29" s="153">
        <f t="shared" si="0"/>
        <v>15</v>
      </c>
      <c r="T29" s="154" t="str">
        <f t="shared" si="2"/>
        <v>No</v>
      </c>
      <c r="U29" s="154">
        <v>23</v>
      </c>
    </row>
    <row r="30" spans="1:21">
      <c r="B30" s="244" t="str">
        <f t="shared" si="1"/>
        <v>__</v>
      </c>
      <c r="C30" s="244" t="str">
        <f>IF(PAF!C38="","",PAF!C38)</f>
        <v/>
      </c>
      <c r="D30" s="245" t="str">
        <f>IF(N30&lt;&gt;"",PAF!$Y38,"")</f>
        <v/>
      </c>
      <c r="E30" s="246" t="str">
        <f>IF(PAF!D38="","",PAF!D38)</f>
        <v/>
      </c>
      <c r="F30" s="246"/>
      <c r="G30" s="245" t="str">
        <f>IF(PAF!E38="","",PAF!E38)</f>
        <v/>
      </c>
      <c r="H30" s="245" t="str">
        <f>IF(PAF!F38="","",PAF!F38)</f>
        <v/>
      </c>
      <c r="I30" s="247" t="str">
        <f>IF(PAF!G38="","",PAF!G38)</f>
        <v/>
      </c>
      <c r="J30" s="247" t="str">
        <f>IF(PAF!H38="","",PAF!H38)</f>
        <v/>
      </c>
      <c r="K30" s="247"/>
      <c r="L30" s="247"/>
      <c r="M30" s="247"/>
      <c r="N30" s="245" t="str">
        <f>IF(PAF!I38="","",PAF!I38)</f>
        <v/>
      </c>
      <c r="O30" s="245" t="str">
        <f>IF(PAF!J38="","",PAF!J38)</f>
        <v/>
      </c>
      <c r="P30" s="245" t="str">
        <f>IF(PAF!K38="","",PAF!K38)</f>
        <v/>
      </c>
      <c r="Q30" s="245" t="str">
        <f>IF(PAF!L38="","",PAF!L38)</f>
        <v/>
      </c>
      <c r="S30" s="153">
        <f t="shared" si="0"/>
        <v>15</v>
      </c>
      <c r="T30" s="154" t="str">
        <f t="shared" si="2"/>
        <v>No</v>
      </c>
      <c r="U30" s="154">
        <v>24</v>
      </c>
    </row>
    <row r="31" spans="1:21">
      <c r="B31" s="244" t="str">
        <f t="shared" si="1"/>
        <v>__</v>
      </c>
      <c r="C31" s="244" t="str">
        <f>IF(PAF!C39="","",PAF!C39)</f>
        <v/>
      </c>
      <c r="D31" s="245" t="str">
        <f>IF(N31&lt;&gt;"",PAF!$Y39,"")</f>
        <v/>
      </c>
      <c r="E31" s="246" t="str">
        <f>IF(PAF!D39="","",PAF!D39)</f>
        <v/>
      </c>
      <c r="F31" s="246"/>
      <c r="G31" s="245" t="str">
        <f>IF(PAF!E39="","",PAF!E39)</f>
        <v/>
      </c>
      <c r="H31" s="245" t="str">
        <f>IF(PAF!F39="","",PAF!F39)</f>
        <v/>
      </c>
      <c r="I31" s="247" t="str">
        <f>IF(PAF!G39="","",PAF!G39)</f>
        <v/>
      </c>
      <c r="J31" s="247" t="str">
        <f>IF(PAF!H39="","",PAF!H39)</f>
        <v/>
      </c>
      <c r="K31" s="247"/>
      <c r="L31" s="247"/>
      <c r="M31" s="247"/>
      <c r="N31" s="245" t="str">
        <f>IF(PAF!I39="","",PAF!I39)</f>
        <v/>
      </c>
      <c r="O31" s="245" t="str">
        <f>IF(PAF!J39="","",PAF!J39)</f>
        <v/>
      </c>
      <c r="P31" s="245" t="str">
        <f>IF(PAF!K39="","",PAF!K39)</f>
        <v/>
      </c>
      <c r="Q31" s="245" t="str">
        <f>IF(PAF!L39="","",PAF!L39)</f>
        <v/>
      </c>
      <c r="S31" s="153">
        <f t="shared" si="0"/>
        <v>15</v>
      </c>
      <c r="T31" s="154" t="str">
        <f t="shared" si="2"/>
        <v>No</v>
      </c>
      <c r="U31" s="154">
        <v>25</v>
      </c>
    </row>
    <row r="32" spans="1:21">
      <c r="B32" s="244" t="str">
        <f t="shared" si="1"/>
        <v>__</v>
      </c>
      <c r="C32" s="244" t="str">
        <f>IF(PAF!C40="","",PAF!C40)</f>
        <v/>
      </c>
      <c r="D32" s="245" t="str">
        <f>IF(N32&lt;&gt;"",PAF!$Y40,"")</f>
        <v/>
      </c>
      <c r="E32" s="246" t="str">
        <f>IF(PAF!D40="","",PAF!D40)</f>
        <v/>
      </c>
      <c r="F32" s="246"/>
      <c r="G32" s="245" t="str">
        <f>IF(PAF!E40="","",PAF!E40)</f>
        <v/>
      </c>
      <c r="H32" s="245" t="str">
        <f>IF(PAF!F40="","",PAF!F40)</f>
        <v/>
      </c>
      <c r="I32" s="247" t="str">
        <f>IF(PAF!G40="","",PAF!G40)</f>
        <v/>
      </c>
      <c r="J32" s="247" t="str">
        <f>IF(PAF!H40="","",PAF!H40)</f>
        <v/>
      </c>
      <c r="K32" s="247"/>
      <c r="L32" s="247"/>
      <c r="M32" s="247"/>
      <c r="N32" s="245" t="str">
        <f>IF(PAF!I40="","",PAF!I40)</f>
        <v/>
      </c>
      <c r="O32" s="245" t="str">
        <f>IF(PAF!J40="","",PAF!J40)</f>
        <v/>
      </c>
      <c r="P32" s="245" t="str">
        <f>IF(PAF!K40="","",PAF!K40)</f>
        <v/>
      </c>
      <c r="Q32" s="245" t="str">
        <f>IF(PAF!L40="","",PAF!L40)</f>
        <v/>
      </c>
      <c r="S32" s="153">
        <f t="shared" si="0"/>
        <v>15</v>
      </c>
      <c r="T32" s="154" t="str">
        <f t="shared" si="2"/>
        <v>No</v>
      </c>
      <c r="U32" s="154">
        <v>26</v>
      </c>
    </row>
    <row r="33" spans="2:21">
      <c r="B33" s="244" t="str">
        <f t="shared" si="1"/>
        <v>__</v>
      </c>
      <c r="C33" s="244" t="str">
        <f>IF(PAF!C41="","",PAF!C41)</f>
        <v/>
      </c>
      <c r="D33" s="245" t="str">
        <f>IF(N33&lt;&gt;"",PAF!$Y41,"")</f>
        <v/>
      </c>
      <c r="E33" s="246" t="str">
        <f>IF(PAF!D41="","",PAF!D41)</f>
        <v/>
      </c>
      <c r="F33" s="246"/>
      <c r="G33" s="245" t="str">
        <f>IF(PAF!E41="","",PAF!E41)</f>
        <v/>
      </c>
      <c r="H33" s="245" t="str">
        <f>IF(PAF!F41="","",PAF!F41)</f>
        <v/>
      </c>
      <c r="I33" s="247" t="str">
        <f>IF(PAF!G41="","",PAF!G41)</f>
        <v/>
      </c>
      <c r="J33" s="247" t="str">
        <f>IF(PAF!H41="","",PAF!H41)</f>
        <v/>
      </c>
      <c r="K33" s="247"/>
      <c r="L33" s="247"/>
      <c r="M33" s="247"/>
      <c r="N33" s="245" t="str">
        <f>IF(PAF!I41="","",PAF!I41)</f>
        <v/>
      </c>
      <c r="O33" s="245" t="str">
        <f>IF(PAF!J41="","",PAF!J41)</f>
        <v/>
      </c>
      <c r="P33" s="245" t="str">
        <f>IF(PAF!K41="","",PAF!K41)</f>
        <v/>
      </c>
      <c r="Q33" s="245" t="str">
        <f>IF(PAF!L41="","",PAF!L41)</f>
        <v/>
      </c>
      <c r="S33" s="153">
        <f t="shared" si="0"/>
        <v>15</v>
      </c>
      <c r="T33" s="154" t="str">
        <f t="shared" si="2"/>
        <v>No</v>
      </c>
      <c r="U33" s="154">
        <v>27</v>
      </c>
    </row>
    <row r="34" spans="2:21">
      <c r="B34" s="244" t="str">
        <f t="shared" si="1"/>
        <v>__</v>
      </c>
      <c r="C34" s="244" t="str">
        <f>IF(PAF!C42="","",PAF!C42)</f>
        <v/>
      </c>
      <c r="D34" s="245" t="str">
        <f>IF(N34&lt;&gt;"",PAF!$Y42,"")</f>
        <v/>
      </c>
      <c r="E34" s="246" t="str">
        <f>IF(PAF!D42="","",PAF!D42)</f>
        <v/>
      </c>
      <c r="F34" s="246"/>
      <c r="G34" s="245" t="str">
        <f>IF(PAF!E42="","",PAF!E42)</f>
        <v/>
      </c>
      <c r="H34" s="245" t="str">
        <f>IF(PAF!F42="","",PAF!F42)</f>
        <v/>
      </c>
      <c r="I34" s="247" t="str">
        <f>IF(PAF!G42="","",PAF!G42)</f>
        <v/>
      </c>
      <c r="J34" s="247" t="str">
        <f>IF(PAF!H42="","",PAF!H42)</f>
        <v/>
      </c>
      <c r="K34" s="247"/>
      <c r="L34" s="247"/>
      <c r="M34" s="247"/>
      <c r="N34" s="245" t="str">
        <f>IF(PAF!I42="","",PAF!I42)</f>
        <v/>
      </c>
      <c r="O34" s="245" t="str">
        <f>IF(PAF!J42="","",PAF!J42)</f>
        <v/>
      </c>
      <c r="P34" s="245" t="str">
        <f>IF(PAF!K42="","",PAF!K42)</f>
        <v/>
      </c>
      <c r="Q34" s="245" t="str">
        <f>IF(PAF!L42="","",PAF!L42)</f>
        <v/>
      </c>
      <c r="S34" s="153">
        <f t="shared" si="0"/>
        <v>15</v>
      </c>
      <c r="T34" s="154" t="str">
        <f t="shared" si="2"/>
        <v>No</v>
      </c>
      <c r="U34" s="154">
        <v>28</v>
      </c>
    </row>
    <row r="35" spans="2:21">
      <c r="B35" s="244" t="str">
        <f t="shared" si="1"/>
        <v>__</v>
      </c>
      <c r="C35" s="244" t="str">
        <f>IF(PAF!C43="","",PAF!C43)</f>
        <v/>
      </c>
      <c r="D35" s="245" t="str">
        <f>IF(N35&lt;&gt;"",PAF!$Y43,"")</f>
        <v/>
      </c>
      <c r="E35" s="246" t="str">
        <f>IF(PAF!D43="","",PAF!D43)</f>
        <v/>
      </c>
      <c r="F35" s="246"/>
      <c r="G35" s="245" t="str">
        <f>IF(PAF!E43="","",PAF!E43)</f>
        <v/>
      </c>
      <c r="H35" s="245" t="str">
        <f>IF(PAF!F43="","",PAF!F43)</f>
        <v/>
      </c>
      <c r="I35" s="247" t="str">
        <f>IF(PAF!G43="","",PAF!G43)</f>
        <v/>
      </c>
      <c r="J35" s="247" t="str">
        <f>IF(PAF!H43="","",PAF!H43)</f>
        <v/>
      </c>
      <c r="K35" s="247"/>
      <c r="L35" s="247"/>
      <c r="M35" s="247"/>
      <c r="N35" s="245" t="str">
        <f>IF(PAF!I43="","",PAF!I43)</f>
        <v/>
      </c>
      <c r="O35" s="245" t="str">
        <f>IF(PAF!J43="","",PAF!J43)</f>
        <v/>
      </c>
      <c r="P35" s="245" t="str">
        <f>IF(PAF!K43="","",PAF!K43)</f>
        <v/>
      </c>
      <c r="Q35" s="245" t="str">
        <f>IF(PAF!L43="","",PAF!L43)</f>
        <v/>
      </c>
      <c r="S35" s="153">
        <f t="shared" si="0"/>
        <v>15</v>
      </c>
      <c r="T35" s="154" t="str">
        <f t="shared" si="2"/>
        <v>No</v>
      </c>
      <c r="U35" s="154">
        <v>29</v>
      </c>
    </row>
    <row r="36" spans="2:21">
      <c r="B36" s="244" t="str">
        <f t="shared" si="1"/>
        <v>__</v>
      </c>
      <c r="C36" s="244" t="str">
        <f>IF(PAF!C44="","",PAF!C44)</f>
        <v/>
      </c>
      <c r="D36" s="245" t="str">
        <f>IF(N36&lt;&gt;"",PAF!$Y44,"")</f>
        <v/>
      </c>
      <c r="E36" s="246" t="str">
        <f>IF(PAF!D44="","",PAF!D44)</f>
        <v/>
      </c>
      <c r="F36" s="246"/>
      <c r="G36" s="245" t="str">
        <f>IF(PAF!E44="","",PAF!E44)</f>
        <v/>
      </c>
      <c r="H36" s="245" t="str">
        <f>IF(PAF!F44="","",PAF!F44)</f>
        <v/>
      </c>
      <c r="I36" s="247" t="str">
        <f>IF(PAF!G44="","",PAF!G44)</f>
        <v/>
      </c>
      <c r="J36" s="247" t="str">
        <f>IF(PAF!H44="","",PAF!H44)</f>
        <v/>
      </c>
      <c r="K36" s="247"/>
      <c r="L36" s="247"/>
      <c r="M36" s="247"/>
      <c r="N36" s="245" t="str">
        <f>IF(PAF!I44="","",PAF!I44)</f>
        <v/>
      </c>
      <c r="O36" s="245" t="str">
        <f>IF(PAF!J44="","",PAF!J44)</f>
        <v/>
      </c>
      <c r="P36" s="245" t="str">
        <f>IF(PAF!K44="","",PAF!K44)</f>
        <v/>
      </c>
      <c r="Q36" s="245" t="str">
        <f>IF(PAF!L44="","",PAF!L44)</f>
        <v/>
      </c>
      <c r="S36" s="153">
        <f t="shared" si="0"/>
        <v>15</v>
      </c>
      <c r="T36" s="154" t="str">
        <f t="shared" si="2"/>
        <v>No</v>
      </c>
      <c r="U36" s="154">
        <v>30</v>
      </c>
    </row>
    <row r="37" spans="2:21">
      <c r="B37" s="244" t="str">
        <f t="shared" si="1"/>
        <v>__</v>
      </c>
      <c r="C37" s="244" t="str">
        <f>IF(PAF!C45="","",PAF!C45)</f>
        <v/>
      </c>
      <c r="D37" s="245" t="str">
        <f>IF(N37&lt;&gt;"",PAF!$Y45,"")</f>
        <v/>
      </c>
      <c r="E37" s="246" t="str">
        <f>IF(PAF!D45="","",PAF!D45)</f>
        <v/>
      </c>
      <c r="F37" s="246"/>
      <c r="G37" s="245" t="str">
        <f>IF(PAF!E45="","",PAF!E45)</f>
        <v/>
      </c>
      <c r="H37" s="245" t="str">
        <f>IF(PAF!F45="","",PAF!F45)</f>
        <v/>
      </c>
      <c r="I37" s="247" t="str">
        <f>IF(PAF!G45="","",PAF!G45)</f>
        <v/>
      </c>
      <c r="J37" s="247" t="str">
        <f>IF(PAF!H45="","",PAF!H45)</f>
        <v/>
      </c>
      <c r="K37" s="247"/>
      <c r="L37" s="247"/>
      <c r="M37" s="247"/>
      <c r="N37" s="245" t="str">
        <f>IF(PAF!I45="","",PAF!I45)</f>
        <v/>
      </c>
      <c r="O37" s="245" t="str">
        <f>IF(PAF!J45="","",PAF!J45)</f>
        <v/>
      </c>
      <c r="P37" s="245" t="str">
        <f>IF(PAF!K45="","",PAF!K45)</f>
        <v/>
      </c>
      <c r="Q37" s="245" t="str">
        <f>IF(PAF!L45="","",PAF!L45)</f>
        <v/>
      </c>
      <c r="S37" s="153">
        <f t="shared" si="0"/>
        <v>15</v>
      </c>
      <c r="T37" s="154" t="str">
        <f t="shared" si="2"/>
        <v>No</v>
      </c>
      <c r="U37" s="154">
        <v>31</v>
      </c>
    </row>
    <row r="38" spans="2:21">
      <c r="B38" s="244" t="str">
        <f t="shared" si="1"/>
        <v>__</v>
      </c>
      <c r="C38" s="244" t="str">
        <f>IF(PAF!C46="","",PAF!C46)</f>
        <v/>
      </c>
      <c r="D38" s="245" t="str">
        <f>IF(N38&lt;&gt;"",PAF!$Y46,"")</f>
        <v/>
      </c>
      <c r="E38" s="246" t="str">
        <f>IF(PAF!D46="","",PAF!D46)</f>
        <v/>
      </c>
      <c r="F38" s="246"/>
      <c r="G38" s="245" t="str">
        <f>IF(PAF!E46="","",PAF!E46)</f>
        <v/>
      </c>
      <c r="H38" s="245" t="str">
        <f>IF(PAF!F46="","",PAF!F46)</f>
        <v/>
      </c>
      <c r="I38" s="247" t="str">
        <f>IF(PAF!G46="","",PAF!G46)</f>
        <v/>
      </c>
      <c r="J38" s="247" t="str">
        <f>IF(PAF!H46="","",PAF!H46)</f>
        <v/>
      </c>
      <c r="K38" s="247"/>
      <c r="L38" s="247"/>
      <c r="M38" s="247"/>
      <c r="N38" s="245" t="str">
        <f>IF(PAF!I46="","",PAF!I46)</f>
        <v/>
      </c>
      <c r="O38" s="245" t="str">
        <f>IF(PAF!J46="","",PAF!J46)</f>
        <v/>
      </c>
      <c r="P38" s="245" t="str">
        <f>IF(PAF!K46="","",PAF!K46)</f>
        <v/>
      </c>
      <c r="Q38" s="245" t="str">
        <f>IF(PAF!L46="","",PAF!L46)</f>
        <v/>
      </c>
      <c r="S38" s="153">
        <f t="shared" si="0"/>
        <v>15</v>
      </c>
      <c r="T38" s="154" t="str">
        <f t="shared" si="2"/>
        <v>No</v>
      </c>
      <c r="U38" s="154">
        <v>32</v>
      </c>
    </row>
    <row r="39" spans="2:21">
      <c r="B39" s="244" t="str">
        <f t="shared" si="1"/>
        <v>__</v>
      </c>
      <c r="C39" s="244" t="str">
        <f>IF(PAF!C47="","",PAF!C47)</f>
        <v/>
      </c>
      <c r="D39" s="245" t="str">
        <f>IF(N39&lt;&gt;"",PAF!$Y47,"")</f>
        <v/>
      </c>
      <c r="E39" s="246" t="str">
        <f>IF(PAF!D47="","",PAF!D47)</f>
        <v/>
      </c>
      <c r="F39" s="246"/>
      <c r="G39" s="245" t="str">
        <f>IF(PAF!E47="","",PAF!E47)</f>
        <v/>
      </c>
      <c r="H39" s="245" t="str">
        <f>IF(PAF!F47="","",PAF!F47)</f>
        <v/>
      </c>
      <c r="I39" s="247" t="str">
        <f>IF(PAF!G47="","",PAF!G47)</f>
        <v/>
      </c>
      <c r="J39" s="247" t="str">
        <f>IF(PAF!H47="","",PAF!H47)</f>
        <v/>
      </c>
      <c r="K39" s="247"/>
      <c r="L39" s="247"/>
      <c r="M39" s="247"/>
      <c r="N39" s="245" t="str">
        <f>IF(PAF!I47="","",PAF!I47)</f>
        <v/>
      </c>
      <c r="O39" s="245" t="str">
        <f>IF(PAF!J47="","",PAF!J47)</f>
        <v/>
      </c>
      <c r="P39" s="245" t="str">
        <f>IF(PAF!K47="","",PAF!K47)</f>
        <v/>
      </c>
      <c r="Q39" s="245" t="str">
        <f>IF(PAF!L47="","",PAF!L47)</f>
        <v/>
      </c>
      <c r="S39" s="153">
        <f t="shared" si="0"/>
        <v>15</v>
      </c>
      <c r="T39" s="154" t="str">
        <f t="shared" si="2"/>
        <v>No</v>
      </c>
      <c r="U39" s="154">
        <v>33</v>
      </c>
    </row>
    <row r="40" spans="2:21">
      <c r="B40" s="244" t="str">
        <f t="shared" si="1"/>
        <v>__</v>
      </c>
      <c r="C40" s="244" t="str">
        <f>IF(PAF!C48="","",PAF!C48)</f>
        <v/>
      </c>
      <c r="D40" s="245" t="str">
        <f>IF(N40&lt;&gt;"",PAF!$Y48,"")</f>
        <v/>
      </c>
      <c r="E40" s="246" t="str">
        <f>IF(PAF!D48="","",PAF!D48)</f>
        <v/>
      </c>
      <c r="F40" s="246"/>
      <c r="G40" s="245" t="str">
        <f>IF(PAF!E48="","",PAF!E48)</f>
        <v/>
      </c>
      <c r="H40" s="245" t="str">
        <f>IF(PAF!F48="","",PAF!F48)</f>
        <v/>
      </c>
      <c r="I40" s="247" t="str">
        <f>IF(PAF!G48="","",PAF!G48)</f>
        <v/>
      </c>
      <c r="J40" s="247" t="str">
        <f>IF(PAF!H48="","",PAF!H48)</f>
        <v/>
      </c>
      <c r="K40" s="247"/>
      <c r="L40" s="247"/>
      <c r="M40" s="247"/>
      <c r="N40" s="245" t="str">
        <f>IF(PAF!I48="","",PAF!I48)</f>
        <v/>
      </c>
      <c r="O40" s="245" t="str">
        <f>IF(PAF!J48="","",PAF!J48)</f>
        <v/>
      </c>
      <c r="P40" s="245" t="str">
        <f>IF(PAF!K48="","",PAF!K48)</f>
        <v/>
      </c>
      <c r="Q40" s="245" t="str">
        <f>IF(PAF!L48="","",PAF!L48)</f>
        <v/>
      </c>
      <c r="S40" s="153">
        <f t="shared" si="0"/>
        <v>15</v>
      </c>
      <c r="T40" s="154" t="str">
        <f t="shared" si="2"/>
        <v>No</v>
      </c>
      <c r="U40" s="154">
        <v>34</v>
      </c>
    </row>
    <row r="41" spans="2:21">
      <c r="B41" s="244" t="str">
        <f t="shared" si="1"/>
        <v>__</v>
      </c>
      <c r="C41" s="244" t="str">
        <f>IF(PAF!C49="","",PAF!C49)</f>
        <v/>
      </c>
      <c r="D41" s="245" t="str">
        <f>IF(N41&lt;&gt;"",PAF!$Y49,"")</f>
        <v/>
      </c>
      <c r="E41" s="246" t="str">
        <f>IF(PAF!D49="","",PAF!D49)</f>
        <v/>
      </c>
      <c r="F41" s="246"/>
      <c r="G41" s="245" t="str">
        <f>IF(PAF!E49="","",PAF!E49)</f>
        <v/>
      </c>
      <c r="H41" s="245" t="str">
        <f>IF(PAF!F49="","",PAF!F49)</f>
        <v/>
      </c>
      <c r="I41" s="247" t="str">
        <f>IF(PAF!G49="","",PAF!G49)</f>
        <v/>
      </c>
      <c r="J41" s="247" t="str">
        <f>IF(PAF!H49="","",PAF!H49)</f>
        <v/>
      </c>
      <c r="K41" s="247"/>
      <c r="L41" s="247"/>
      <c r="M41" s="247"/>
      <c r="N41" s="245" t="str">
        <f>IF(PAF!I49="","",PAF!I49)</f>
        <v/>
      </c>
      <c r="O41" s="245" t="str">
        <f>IF(PAF!J49="","",PAF!J49)</f>
        <v/>
      </c>
      <c r="P41" s="245" t="str">
        <f>IF(PAF!K49="","",PAF!K49)</f>
        <v/>
      </c>
      <c r="Q41" s="245" t="str">
        <f>IF(PAF!L49="","",PAF!L49)</f>
        <v/>
      </c>
      <c r="S41" s="153">
        <f t="shared" si="0"/>
        <v>15</v>
      </c>
      <c r="T41" s="154" t="str">
        <f t="shared" si="2"/>
        <v>No</v>
      </c>
      <c r="U41" s="154">
        <v>35</v>
      </c>
    </row>
    <row r="42" spans="2:21">
      <c r="B42" s="244" t="str">
        <f t="shared" si="1"/>
        <v>__</v>
      </c>
      <c r="C42" s="244" t="str">
        <f>IF(PAF!C50="","",PAF!C50)</f>
        <v/>
      </c>
      <c r="D42" s="245" t="str">
        <f>IF(N42&lt;&gt;"",PAF!$Y50,"")</f>
        <v/>
      </c>
      <c r="E42" s="246" t="str">
        <f>IF(PAF!D50="","",PAF!D50)</f>
        <v/>
      </c>
      <c r="F42" s="246"/>
      <c r="G42" s="245" t="str">
        <f>IF(PAF!E50="","",PAF!E50)</f>
        <v/>
      </c>
      <c r="H42" s="245" t="str">
        <f>IF(PAF!F50="","",PAF!F50)</f>
        <v/>
      </c>
      <c r="I42" s="247" t="str">
        <f>IF(PAF!G50="","",PAF!G50)</f>
        <v/>
      </c>
      <c r="J42" s="247" t="str">
        <f>IF(PAF!H50="","",PAF!H50)</f>
        <v/>
      </c>
      <c r="K42" s="247"/>
      <c r="L42" s="247"/>
      <c r="M42" s="247"/>
      <c r="N42" s="245" t="str">
        <f>IF(PAF!I50="","",PAF!I50)</f>
        <v/>
      </c>
      <c r="O42" s="245" t="str">
        <f>IF(PAF!J50="","",PAF!J50)</f>
        <v/>
      </c>
      <c r="P42" s="245" t="str">
        <f>IF(PAF!K50="","",PAF!K50)</f>
        <v/>
      </c>
      <c r="Q42" s="245" t="str">
        <f>IF(PAF!L50="","",PAF!L50)</f>
        <v/>
      </c>
      <c r="S42" s="153">
        <f t="shared" si="0"/>
        <v>15</v>
      </c>
      <c r="T42" s="154" t="str">
        <f t="shared" si="2"/>
        <v>No</v>
      </c>
      <c r="U42" s="154">
        <v>36</v>
      </c>
    </row>
    <row r="43" spans="2:21">
      <c r="B43" s="244" t="str">
        <f t="shared" si="1"/>
        <v>__</v>
      </c>
      <c r="C43" s="244" t="str">
        <f>IF(PAF!C51="","",PAF!C51)</f>
        <v/>
      </c>
      <c r="D43" s="245" t="str">
        <f>IF(N43&lt;&gt;"",PAF!$Y51,"")</f>
        <v/>
      </c>
      <c r="E43" s="246" t="str">
        <f>IF(PAF!D51="","",PAF!D51)</f>
        <v/>
      </c>
      <c r="F43" s="246"/>
      <c r="G43" s="245" t="str">
        <f>IF(PAF!E51="","",PAF!E51)</f>
        <v/>
      </c>
      <c r="H43" s="245" t="str">
        <f>IF(PAF!F51="","",PAF!F51)</f>
        <v/>
      </c>
      <c r="I43" s="247" t="str">
        <f>IF(PAF!G51="","",PAF!G51)</f>
        <v/>
      </c>
      <c r="J43" s="247" t="str">
        <f>IF(PAF!H51="","",PAF!H51)</f>
        <v/>
      </c>
      <c r="K43" s="247"/>
      <c r="L43" s="247"/>
      <c r="M43" s="247"/>
      <c r="N43" s="245" t="str">
        <f>IF(PAF!I51="","",PAF!I51)</f>
        <v/>
      </c>
      <c r="O43" s="245" t="str">
        <f>IF(PAF!J51="","",PAF!J51)</f>
        <v/>
      </c>
      <c r="P43" s="245" t="str">
        <f>IF(PAF!K51="","",PAF!K51)</f>
        <v/>
      </c>
      <c r="Q43" s="245" t="str">
        <f>IF(PAF!L51="","",PAF!L51)</f>
        <v/>
      </c>
      <c r="S43" s="153">
        <f t="shared" si="0"/>
        <v>15</v>
      </c>
      <c r="T43" s="154" t="str">
        <f t="shared" si="2"/>
        <v>No</v>
      </c>
      <c r="U43" s="154">
        <v>37</v>
      </c>
    </row>
    <row r="44" spans="2:21">
      <c r="B44" s="244" t="str">
        <f t="shared" si="1"/>
        <v>__</v>
      </c>
      <c r="C44" s="244" t="str">
        <f>IF(PAF!C52="","",PAF!C52)</f>
        <v/>
      </c>
      <c r="D44" s="245" t="str">
        <f>IF(N44&lt;&gt;"",PAF!$Y52,"")</f>
        <v/>
      </c>
      <c r="E44" s="246" t="str">
        <f>IF(PAF!D52="","",PAF!D52)</f>
        <v/>
      </c>
      <c r="F44" s="246"/>
      <c r="G44" s="245" t="str">
        <f>IF(PAF!E52="","",PAF!E52)</f>
        <v/>
      </c>
      <c r="H44" s="245" t="str">
        <f>IF(PAF!F52="","",PAF!F52)</f>
        <v/>
      </c>
      <c r="I44" s="247" t="str">
        <f>IF(PAF!G52="","",PAF!G52)</f>
        <v/>
      </c>
      <c r="J44" s="247" t="str">
        <f>IF(PAF!H52="","",PAF!H52)</f>
        <v/>
      </c>
      <c r="K44" s="247"/>
      <c r="L44" s="247"/>
      <c r="M44" s="247"/>
      <c r="N44" s="245" t="str">
        <f>IF(PAF!I52="","",PAF!I52)</f>
        <v/>
      </c>
      <c r="O44" s="245" t="str">
        <f>IF(PAF!J52="","",PAF!J52)</f>
        <v/>
      </c>
      <c r="P44" s="245" t="str">
        <f>IF(PAF!K52="","",PAF!K52)</f>
        <v/>
      </c>
      <c r="Q44" s="245" t="str">
        <f>IF(PAF!L52="","",PAF!L52)</f>
        <v/>
      </c>
      <c r="S44" s="153">
        <f t="shared" si="0"/>
        <v>15</v>
      </c>
      <c r="T44" s="154" t="str">
        <f t="shared" si="2"/>
        <v>No</v>
      </c>
      <c r="U44" s="154">
        <v>38</v>
      </c>
    </row>
    <row r="45" spans="2:21">
      <c r="B45" s="244" t="str">
        <f t="shared" si="1"/>
        <v>__</v>
      </c>
      <c r="C45" s="244" t="str">
        <f>IF(PAF!C53="","",PAF!C53)</f>
        <v/>
      </c>
      <c r="D45" s="245" t="str">
        <f>IF(N45&lt;&gt;"",PAF!$Y53,"")</f>
        <v/>
      </c>
      <c r="E45" s="246" t="str">
        <f>IF(PAF!D53="","",PAF!D53)</f>
        <v/>
      </c>
      <c r="F45" s="246"/>
      <c r="G45" s="245" t="str">
        <f>IF(PAF!E53="","",PAF!E53)</f>
        <v/>
      </c>
      <c r="H45" s="245" t="str">
        <f>IF(PAF!F53="","",PAF!F53)</f>
        <v/>
      </c>
      <c r="I45" s="247" t="str">
        <f>IF(PAF!G53="","",PAF!G53)</f>
        <v/>
      </c>
      <c r="J45" s="247" t="str">
        <f>IF(PAF!H53="","",PAF!H53)</f>
        <v/>
      </c>
      <c r="K45" s="247"/>
      <c r="L45" s="247"/>
      <c r="M45" s="247"/>
      <c r="N45" s="245" t="str">
        <f>IF(PAF!I53="","",PAF!I53)</f>
        <v/>
      </c>
      <c r="O45" s="245" t="str">
        <f>IF(PAF!J53="","",PAF!J53)</f>
        <v/>
      </c>
      <c r="P45" s="245" t="str">
        <f>IF(PAF!K53="","",PAF!K53)</f>
        <v/>
      </c>
      <c r="Q45" s="245" t="str">
        <f>IF(PAF!L53="","",PAF!L53)</f>
        <v/>
      </c>
      <c r="S45" s="153">
        <f t="shared" si="0"/>
        <v>15</v>
      </c>
      <c r="T45" s="154" t="str">
        <f t="shared" si="2"/>
        <v>No</v>
      </c>
      <c r="U45" s="154">
        <v>39</v>
      </c>
    </row>
    <row r="46" spans="2:21">
      <c r="B46" s="244" t="str">
        <f t="shared" si="1"/>
        <v>__</v>
      </c>
      <c r="C46" s="244" t="str">
        <f>IF(PAF!C54="","",PAF!C54)</f>
        <v/>
      </c>
      <c r="D46" s="245" t="str">
        <f>IF(N46&lt;&gt;"",PAF!$Y54,"")</f>
        <v/>
      </c>
      <c r="E46" s="246" t="str">
        <f>IF(PAF!D54="","",PAF!D54)</f>
        <v/>
      </c>
      <c r="F46" s="246"/>
      <c r="G46" s="245" t="str">
        <f>IF(PAF!E54="","",PAF!E54)</f>
        <v/>
      </c>
      <c r="H46" s="245" t="str">
        <f>IF(PAF!F54="","",PAF!F54)</f>
        <v/>
      </c>
      <c r="I46" s="247" t="str">
        <f>IF(PAF!G54="","",PAF!G54)</f>
        <v/>
      </c>
      <c r="J46" s="247" t="str">
        <f>IF(PAF!H54="","",PAF!H54)</f>
        <v/>
      </c>
      <c r="K46" s="247"/>
      <c r="L46" s="247"/>
      <c r="M46" s="247"/>
      <c r="N46" s="245" t="str">
        <f>IF(PAF!I54="","",PAF!I54)</f>
        <v/>
      </c>
      <c r="O46" s="245" t="str">
        <f>IF(PAF!J54="","",PAF!J54)</f>
        <v/>
      </c>
      <c r="P46" s="245" t="str">
        <f>IF(PAF!K54="","",PAF!K54)</f>
        <v/>
      </c>
      <c r="Q46" s="245" t="str">
        <f>IF(PAF!L54="","",PAF!L54)</f>
        <v/>
      </c>
      <c r="S46" s="153">
        <f t="shared" si="0"/>
        <v>15</v>
      </c>
      <c r="T46" s="154" t="str">
        <f t="shared" si="2"/>
        <v>No</v>
      </c>
      <c r="U46" s="154">
        <v>40</v>
      </c>
    </row>
    <row r="47" spans="2:21">
      <c r="B47" s="244" t="str">
        <f t="shared" si="1"/>
        <v>__</v>
      </c>
      <c r="C47" s="244" t="str">
        <f>IF(PAF!C55="","",PAF!C55)</f>
        <v/>
      </c>
      <c r="D47" s="245" t="str">
        <f>IF(N47&lt;&gt;"",PAF!$Y55,"")</f>
        <v/>
      </c>
      <c r="E47" s="246" t="str">
        <f>IF(PAF!D55="","",PAF!D55)</f>
        <v/>
      </c>
      <c r="F47" s="246"/>
      <c r="G47" s="245" t="str">
        <f>IF(PAF!E55="","",PAF!E55)</f>
        <v/>
      </c>
      <c r="H47" s="245" t="str">
        <f>IF(PAF!F55="","",PAF!F55)</f>
        <v/>
      </c>
      <c r="I47" s="247" t="str">
        <f>IF(PAF!G55="","",PAF!G55)</f>
        <v/>
      </c>
      <c r="J47" s="247" t="str">
        <f>IF(PAF!H55="","",PAF!H55)</f>
        <v/>
      </c>
      <c r="K47" s="247"/>
      <c r="L47" s="247"/>
      <c r="M47" s="247"/>
      <c r="N47" s="245" t="str">
        <f>IF(PAF!I55="","",PAF!I55)</f>
        <v/>
      </c>
      <c r="O47" s="245" t="str">
        <f>IF(PAF!J55="","",PAF!J55)</f>
        <v/>
      </c>
      <c r="P47" s="245" t="str">
        <f>IF(PAF!K55="","",PAF!K55)</f>
        <v/>
      </c>
      <c r="Q47" s="245" t="str">
        <f>IF(PAF!L55="","",PAF!L55)</f>
        <v/>
      </c>
      <c r="S47" s="153">
        <f t="shared" si="0"/>
        <v>15</v>
      </c>
      <c r="T47" s="154" t="str">
        <f t="shared" si="2"/>
        <v>No</v>
      </c>
      <c r="U47" s="154">
        <v>41</v>
      </c>
    </row>
    <row r="48" spans="2:21">
      <c r="B48" s="244" t="str">
        <f t="shared" si="1"/>
        <v>__</v>
      </c>
      <c r="C48" s="244" t="str">
        <f>IF(PAF!C56="","",PAF!C56)</f>
        <v/>
      </c>
      <c r="D48" s="245" t="str">
        <f>IF(N48&lt;&gt;"",PAF!$Y56,"")</f>
        <v/>
      </c>
      <c r="E48" s="246" t="str">
        <f>IF(PAF!D56="","",PAF!D56)</f>
        <v/>
      </c>
      <c r="F48" s="246"/>
      <c r="G48" s="245" t="str">
        <f>IF(PAF!E56="","",PAF!E56)</f>
        <v/>
      </c>
      <c r="H48" s="245" t="str">
        <f>IF(PAF!F56="","",PAF!F56)</f>
        <v/>
      </c>
      <c r="I48" s="247" t="str">
        <f>IF(PAF!G56="","",PAF!G56)</f>
        <v/>
      </c>
      <c r="J48" s="247" t="str">
        <f>IF(PAF!H56="","",PAF!H56)</f>
        <v/>
      </c>
      <c r="K48" s="247"/>
      <c r="L48" s="247"/>
      <c r="M48" s="247"/>
      <c r="N48" s="245" t="str">
        <f>IF(PAF!I56="","",PAF!I56)</f>
        <v/>
      </c>
      <c r="O48" s="245" t="str">
        <f>IF(PAF!J56="","",PAF!J56)</f>
        <v/>
      </c>
      <c r="P48" s="245" t="str">
        <f>IF(PAF!K56="","",PAF!K56)</f>
        <v/>
      </c>
      <c r="Q48" s="245" t="str">
        <f>IF(PAF!L56="","",PAF!L56)</f>
        <v/>
      </c>
      <c r="S48" s="153">
        <f t="shared" si="0"/>
        <v>15</v>
      </c>
      <c r="T48" s="154" t="str">
        <f t="shared" si="2"/>
        <v>No</v>
      </c>
      <c r="U48" s="154">
        <v>42</v>
      </c>
    </row>
    <row r="49" spans="2:21">
      <c r="B49" s="244" t="str">
        <f t="shared" si="1"/>
        <v>__</v>
      </c>
      <c r="C49" s="244" t="str">
        <f>IF(PAF!C57="","",PAF!C57)</f>
        <v/>
      </c>
      <c r="D49" s="245" t="str">
        <f>IF(N49&lt;&gt;"",PAF!$Y57,"")</f>
        <v/>
      </c>
      <c r="E49" s="246" t="str">
        <f>IF(PAF!D57="","",PAF!D57)</f>
        <v/>
      </c>
      <c r="F49" s="246"/>
      <c r="G49" s="245" t="str">
        <f>IF(PAF!E57="","",PAF!E57)</f>
        <v/>
      </c>
      <c r="H49" s="245" t="str">
        <f>IF(PAF!F57="","",PAF!F57)</f>
        <v/>
      </c>
      <c r="I49" s="247" t="str">
        <f>IF(PAF!G57="","",PAF!G57)</f>
        <v/>
      </c>
      <c r="J49" s="247" t="str">
        <f>IF(PAF!H57="","",PAF!H57)</f>
        <v/>
      </c>
      <c r="K49" s="247"/>
      <c r="L49" s="247"/>
      <c r="M49" s="247"/>
      <c r="N49" s="245" t="str">
        <f>IF(PAF!I57="","",PAF!I57)</f>
        <v/>
      </c>
      <c r="O49" s="245" t="str">
        <f>IF(PAF!J57="","",PAF!J57)</f>
        <v/>
      </c>
      <c r="P49" s="245" t="str">
        <f>IF(PAF!K57="","",PAF!K57)</f>
        <v/>
      </c>
      <c r="Q49" s="245" t="str">
        <f>IF(PAF!L57="","",PAF!L57)</f>
        <v/>
      </c>
      <c r="S49" s="153">
        <f t="shared" si="0"/>
        <v>15</v>
      </c>
      <c r="T49" s="154" t="str">
        <f t="shared" si="2"/>
        <v>No</v>
      </c>
      <c r="U49" s="154">
        <v>43</v>
      </c>
    </row>
    <row r="50" spans="2:21">
      <c r="B50" s="244" t="str">
        <f t="shared" si="1"/>
        <v>__</v>
      </c>
      <c r="C50" s="244" t="str">
        <f>IF(PAF!C58="","",PAF!C58)</f>
        <v/>
      </c>
      <c r="D50" s="245" t="str">
        <f>IF(N50&lt;&gt;"",PAF!$Y58,"")</f>
        <v/>
      </c>
      <c r="E50" s="246" t="str">
        <f>IF(PAF!D58="","",PAF!D58)</f>
        <v/>
      </c>
      <c r="F50" s="246"/>
      <c r="G50" s="245" t="str">
        <f>IF(PAF!E58="","",PAF!E58)</f>
        <v/>
      </c>
      <c r="H50" s="245" t="str">
        <f>IF(PAF!F58="","",PAF!F58)</f>
        <v/>
      </c>
      <c r="I50" s="247" t="str">
        <f>IF(PAF!G58="","",PAF!G58)</f>
        <v/>
      </c>
      <c r="J50" s="247" t="str">
        <f>IF(PAF!H58="","",PAF!H58)</f>
        <v/>
      </c>
      <c r="K50" s="247"/>
      <c r="L50" s="247"/>
      <c r="M50" s="247"/>
      <c r="N50" s="245" t="str">
        <f>IF(PAF!I58="","",PAF!I58)</f>
        <v/>
      </c>
      <c r="O50" s="245" t="str">
        <f>IF(PAF!J58="","",PAF!J58)</f>
        <v/>
      </c>
      <c r="P50" s="245" t="str">
        <f>IF(PAF!K58="","",PAF!K58)</f>
        <v/>
      </c>
      <c r="Q50" s="245" t="str">
        <f>IF(PAF!L58="","",PAF!L58)</f>
        <v/>
      </c>
      <c r="S50" s="153">
        <f t="shared" si="0"/>
        <v>15</v>
      </c>
      <c r="T50" s="154" t="str">
        <f t="shared" si="2"/>
        <v>No</v>
      </c>
      <c r="U50" s="154">
        <v>44</v>
      </c>
    </row>
    <row r="51" spans="2:21">
      <c r="B51" s="244" t="str">
        <f t="shared" si="1"/>
        <v>__</v>
      </c>
      <c r="C51" s="244" t="str">
        <f>IF(PAF!C59="","",PAF!C59)</f>
        <v/>
      </c>
      <c r="D51" s="245" t="str">
        <f>IF(N51&lt;&gt;"",PAF!$Y59,"")</f>
        <v/>
      </c>
      <c r="E51" s="246" t="str">
        <f>IF(PAF!D59="","",PAF!D59)</f>
        <v/>
      </c>
      <c r="F51" s="246"/>
      <c r="G51" s="245" t="str">
        <f>IF(PAF!E59="","",PAF!E59)</f>
        <v/>
      </c>
      <c r="H51" s="245" t="str">
        <f>IF(PAF!F59="","",PAF!F59)</f>
        <v/>
      </c>
      <c r="I51" s="247" t="str">
        <f>IF(PAF!G59="","",PAF!G59)</f>
        <v/>
      </c>
      <c r="J51" s="247" t="str">
        <f>IF(PAF!H59="","",PAF!H59)</f>
        <v/>
      </c>
      <c r="K51" s="247"/>
      <c r="L51" s="247"/>
      <c r="M51" s="247"/>
      <c r="N51" s="245" t="str">
        <f>IF(PAF!I59="","",PAF!I59)</f>
        <v/>
      </c>
      <c r="O51" s="245" t="str">
        <f>IF(PAF!J59="","",PAF!J59)</f>
        <v/>
      </c>
      <c r="P51" s="245" t="str">
        <f>IF(PAF!K59="","",PAF!K59)</f>
        <v/>
      </c>
      <c r="Q51" s="245" t="str">
        <f>IF(PAF!L59="","",PAF!L59)</f>
        <v/>
      </c>
      <c r="S51" s="153">
        <f t="shared" si="0"/>
        <v>15</v>
      </c>
      <c r="T51" s="154" t="str">
        <f t="shared" si="2"/>
        <v>No</v>
      </c>
      <c r="U51" s="154">
        <v>45</v>
      </c>
    </row>
    <row r="52" spans="2:21">
      <c r="B52" s="244" t="str">
        <f t="shared" si="1"/>
        <v>__</v>
      </c>
      <c r="C52" s="244" t="str">
        <f>IF(PAF!C60="","",PAF!C60)</f>
        <v/>
      </c>
      <c r="D52" s="245" t="str">
        <f>IF(N52&lt;&gt;"",PAF!$Y60,"")</f>
        <v/>
      </c>
      <c r="E52" s="246" t="str">
        <f>IF(PAF!D60="","",PAF!D60)</f>
        <v/>
      </c>
      <c r="F52" s="246"/>
      <c r="G52" s="245" t="str">
        <f>IF(PAF!E60="","",PAF!E60)</f>
        <v/>
      </c>
      <c r="H52" s="245" t="str">
        <f>IF(PAF!F60="","",PAF!F60)</f>
        <v/>
      </c>
      <c r="I52" s="247" t="str">
        <f>IF(PAF!G60="","",PAF!G60)</f>
        <v/>
      </c>
      <c r="J52" s="247" t="str">
        <f>IF(PAF!H60="","",PAF!H60)</f>
        <v/>
      </c>
      <c r="K52" s="247"/>
      <c r="L52" s="247"/>
      <c r="M52" s="247"/>
      <c r="N52" s="245" t="str">
        <f>IF(PAF!I60="","",PAF!I60)</f>
        <v/>
      </c>
      <c r="O52" s="245" t="str">
        <f>IF(PAF!J60="","",PAF!J60)</f>
        <v/>
      </c>
      <c r="P52" s="245" t="str">
        <f>IF(PAF!K60="","",PAF!K60)</f>
        <v/>
      </c>
      <c r="Q52" s="245" t="str">
        <f>IF(PAF!L60="","",PAF!L60)</f>
        <v/>
      </c>
      <c r="S52" s="153">
        <f t="shared" si="0"/>
        <v>15</v>
      </c>
      <c r="T52" s="154" t="str">
        <f t="shared" si="2"/>
        <v>No</v>
      </c>
      <c r="U52" s="154">
        <v>46</v>
      </c>
    </row>
    <row r="53" spans="2:21">
      <c r="B53" s="244" t="str">
        <f t="shared" si="1"/>
        <v>__</v>
      </c>
      <c r="C53" s="244" t="str">
        <f>IF(PAF!C61="","",PAF!C61)</f>
        <v/>
      </c>
      <c r="D53" s="245" t="str">
        <f>IF(N53&lt;&gt;"",PAF!$Y61,"")</f>
        <v/>
      </c>
      <c r="E53" s="246" t="str">
        <f>IF(PAF!D61="","",PAF!D61)</f>
        <v/>
      </c>
      <c r="F53" s="246"/>
      <c r="G53" s="245" t="str">
        <f>IF(PAF!E61="","",PAF!E61)</f>
        <v/>
      </c>
      <c r="H53" s="245" t="str">
        <f>IF(PAF!F61="","",PAF!F61)</f>
        <v/>
      </c>
      <c r="I53" s="247" t="str">
        <f>IF(PAF!G61="","",PAF!G61)</f>
        <v/>
      </c>
      <c r="J53" s="247" t="str">
        <f>IF(PAF!H61="","",PAF!H61)</f>
        <v/>
      </c>
      <c r="K53" s="247"/>
      <c r="L53" s="247"/>
      <c r="M53" s="247"/>
      <c r="N53" s="245" t="str">
        <f>IF(PAF!I61="","",PAF!I61)</f>
        <v/>
      </c>
      <c r="O53" s="245" t="str">
        <f>IF(PAF!J61="","",PAF!J61)</f>
        <v/>
      </c>
      <c r="P53" s="245" t="str">
        <f>IF(PAF!K61="","",PAF!K61)</f>
        <v/>
      </c>
      <c r="Q53" s="245" t="str">
        <f>IF(PAF!L61="","",PAF!L61)</f>
        <v/>
      </c>
      <c r="S53" s="153">
        <f t="shared" si="0"/>
        <v>15</v>
      </c>
      <c r="T53" s="154" t="str">
        <f t="shared" si="2"/>
        <v>No</v>
      </c>
      <c r="U53" s="154">
        <v>47</v>
      </c>
    </row>
    <row r="54" spans="2:21">
      <c r="B54" s="244" t="str">
        <f t="shared" si="1"/>
        <v>__</v>
      </c>
      <c r="C54" s="244" t="str">
        <f>IF(PAF!C62="","",PAF!C62)</f>
        <v/>
      </c>
      <c r="D54" s="245" t="str">
        <f>IF(N54&lt;&gt;"",PAF!$Y62,"")</f>
        <v/>
      </c>
      <c r="E54" s="246" t="str">
        <f>IF(PAF!D62="","",PAF!D62)</f>
        <v/>
      </c>
      <c r="F54" s="246"/>
      <c r="G54" s="245" t="str">
        <f>IF(PAF!E62="","",PAF!E62)</f>
        <v/>
      </c>
      <c r="H54" s="245" t="str">
        <f>IF(PAF!F62="","",PAF!F62)</f>
        <v/>
      </c>
      <c r="I54" s="247" t="str">
        <f>IF(PAF!G62="","",PAF!G62)</f>
        <v/>
      </c>
      <c r="J54" s="247" t="str">
        <f>IF(PAF!H62="","",PAF!H62)</f>
        <v/>
      </c>
      <c r="K54" s="247"/>
      <c r="L54" s="247"/>
      <c r="M54" s="247"/>
      <c r="N54" s="245" t="str">
        <f>IF(PAF!I62="","",PAF!I62)</f>
        <v/>
      </c>
      <c r="O54" s="245" t="str">
        <f>IF(PAF!J62="","",PAF!J62)</f>
        <v/>
      </c>
      <c r="P54" s="245" t="str">
        <f>IF(PAF!K62="","",PAF!K62)</f>
        <v/>
      </c>
      <c r="Q54" s="245" t="str">
        <f>IF(PAF!L62="","",PAF!L62)</f>
        <v/>
      </c>
      <c r="S54" s="153">
        <f t="shared" si="0"/>
        <v>15</v>
      </c>
      <c r="T54" s="154" t="str">
        <f t="shared" si="2"/>
        <v>No</v>
      </c>
      <c r="U54" s="154">
        <v>48</v>
      </c>
    </row>
    <row r="55" spans="2:21">
      <c r="B55" s="244" t="str">
        <f t="shared" si="1"/>
        <v>__</v>
      </c>
      <c r="C55" s="244" t="str">
        <f>IF(PAF!C63="","",PAF!C63)</f>
        <v/>
      </c>
      <c r="D55" s="245" t="str">
        <f>IF(N55&lt;&gt;"",PAF!$Y63,"")</f>
        <v/>
      </c>
      <c r="E55" s="246" t="str">
        <f>IF(PAF!D63="","",PAF!D63)</f>
        <v/>
      </c>
      <c r="F55" s="246"/>
      <c r="G55" s="245" t="str">
        <f>IF(PAF!E63="","",PAF!E63)</f>
        <v/>
      </c>
      <c r="H55" s="245" t="str">
        <f>IF(PAF!F63="","",PAF!F63)</f>
        <v/>
      </c>
      <c r="I55" s="247" t="str">
        <f>IF(PAF!G63="","",PAF!G63)</f>
        <v/>
      </c>
      <c r="J55" s="247" t="str">
        <f>IF(PAF!H63="","",PAF!H63)</f>
        <v/>
      </c>
      <c r="K55" s="247"/>
      <c r="L55" s="247"/>
      <c r="M55" s="247"/>
      <c r="N55" s="245" t="str">
        <f>IF(PAF!I63="","",PAF!I63)</f>
        <v/>
      </c>
      <c r="O55" s="245" t="str">
        <f>IF(PAF!J63="","",PAF!J63)</f>
        <v/>
      </c>
      <c r="P55" s="245" t="str">
        <f>IF(PAF!K63="","",PAF!K63)</f>
        <v/>
      </c>
      <c r="Q55" s="245" t="str">
        <f>IF(PAF!L63="","",PAF!L63)</f>
        <v/>
      </c>
      <c r="S55" s="153">
        <f t="shared" si="0"/>
        <v>15</v>
      </c>
      <c r="T55" s="154" t="str">
        <f t="shared" si="2"/>
        <v>No</v>
      </c>
      <c r="U55" s="154">
        <v>49</v>
      </c>
    </row>
    <row r="56" spans="2:21">
      <c r="B56" s="244" t="str">
        <f t="shared" si="1"/>
        <v>__</v>
      </c>
      <c r="C56" s="244" t="str">
        <f>IF(PAF!C64="","",PAF!C64)</f>
        <v/>
      </c>
      <c r="D56" s="245" t="str">
        <f>IF(N56&lt;&gt;"",PAF!$Y64,"")</f>
        <v/>
      </c>
      <c r="E56" s="246" t="str">
        <f>IF(PAF!D64="","",PAF!D64)</f>
        <v/>
      </c>
      <c r="F56" s="246"/>
      <c r="G56" s="245" t="str">
        <f>IF(PAF!E64="","",PAF!E64)</f>
        <v/>
      </c>
      <c r="H56" s="245" t="str">
        <f>IF(PAF!F64="","",PAF!F64)</f>
        <v/>
      </c>
      <c r="I56" s="247" t="str">
        <f>IF(PAF!G64="","",PAF!G64)</f>
        <v/>
      </c>
      <c r="J56" s="247" t="str">
        <f>IF(PAF!H64="","",PAF!H64)</f>
        <v/>
      </c>
      <c r="K56" s="247"/>
      <c r="L56" s="247"/>
      <c r="M56" s="247"/>
      <c r="N56" s="245" t="str">
        <f>IF(PAF!I64="","",PAF!I64)</f>
        <v/>
      </c>
      <c r="O56" s="245" t="str">
        <f>IF(PAF!J64="","",PAF!J64)</f>
        <v/>
      </c>
      <c r="P56" s="245" t="str">
        <f>IF(PAF!K64="","",PAF!K64)</f>
        <v/>
      </c>
      <c r="Q56" s="245" t="str">
        <f>IF(PAF!L64="","",PAF!L64)</f>
        <v/>
      </c>
      <c r="S56" s="153">
        <f t="shared" si="0"/>
        <v>15</v>
      </c>
      <c r="T56" s="154" t="str">
        <f t="shared" si="2"/>
        <v>No</v>
      </c>
      <c r="U56" s="154">
        <v>50</v>
      </c>
    </row>
    <row r="57" spans="2:21">
      <c r="B57" s="244" t="str">
        <f t="shared" si="1"/>
        <v>__</v>
      </c>
      <c r="C57" s="244" t="str">
        <f>IF(PAF!C65="","",PAF!C65)</f>
        <v/>
      </c>
      <c r="D57" s="245" t="str">
        <f>IF(N57&lt;&gt;"",PAF!$Y65,"")</f>
        <v/>
      </c>
      <c r="E57" s="246" t="str">
        <f>IF(PAF!D65="","",PAF!D65)</f>
        <v/>
      </c>
      <c r="F57" s="246"/>
      <c r="G57" s="245" t="str">
        <f>IF(PAF!E65="","",PAF!E65)</f>
        <v/>
      </c>
      <c r="H57" s="245" t="str">
        <f>IF(PAF!F65="","",PAF!F65)</f>
        <v/>
      </c>
      <c r="I57" s="247" t="str">
        <f>IF(PAF!G65="","",PAF!G65)</f>
        <v/>
      </c>
      <c r="J57" s="247" t="str">
        <f>IF(PAF!H65="","",PAF!H65)</f>
        <v/>
      </c>
      <c r="K57" s="247"/>
      <c r="L57" s="247"/>
      <c r="M57" s="247"/>
      <c r="N57" s="245" t="str">
        <f>IF(PAF!I65="","",PAF!I65)</f>
        <v/>
      </c>
      <c r="O57" s="245" t="str">
        <f>IF(PAF!J65="","",PAF!J65)</f>
        <v/>
      </c>
      <c r="P57" s="245" t="str">
        <f>IF(PAF!K65="","",PAF!K65)</f>
        <v/>
      </c>
      <c r="Q57" s="245" t="str">
        <f>IF(PAF!L65="","",PAF!L65)</f>
        <v/>
      </c>
      <c r="S57" s="153">
        <f t="shared" si="0"/>
        <v>15</v>
      </c>
      <c r="T57" s="154" t="str">
        <f t="shared" si="2"/>
        <v>No</v>
      </c>
      <c r="U57" s="154">
        <v>51</v>
      </c>
    </row>
    <row r="58" spans="2:21">
      <c r="B58" s="244" t="str">
        <f t="shared" si="1"/>
        <v>__</v>
      </c>
      <c r="C58" s="244" t="str">
        <f>IF(PAF!C66="","",PAF!C66)</f>
        <v/>
      </c>
      <c r="D58" s="245" t="str">
        <f>IF(N58&lt;&gt;"",PAF!$Y66,"")</f>
        <v/>
      </c>
      <c r="E58" s="246" t="str">
        <f>IF(PAF!D66="","",PAF!D66)</f>
        <v/>
      </c>
      <c r="F58" s="246"/>
      <c r="G58" s="245" t="str">
        <f>IF(PAF!E66="","",PAF!E66)</f>
        <v/>
      </c>
      <c r="H58" s="245" t="str">
        <f>IF(PAF!F66="","",PAF!F66)</f>
        <v/>
      </c>
      <c r="I58" s="247" t="str">
        <f>IF(PAF!G66="","",PAF!G66)</f>
        <v/>
      </c>
      <c r="J58" s="247" t="str">
        <f>IF(PAF!H66="","",PAF!H66)</f>
        <v/>
      </c>
      <c r="K58" s="247"/>
      <c r="L58" s="247"/>
      <c r="M58" s="247"/>
      <c r="N58" s="245" t="str">
        <f>IF(PAF!I66="","",PAF!I66)</f>
        <v/>
      </c>
      <c r="O58" s="245" t="str">
        <f>IF(PAF!J66="","",PAF!J66)</f>
        <v/>
      </c>
      <c r="P58" s="245" t="str">
        <f>IF(PAF!K66="","",PAF!K66)</f>
        <v/>
      </c>
      <c r="Q58" s="245" t="str">
        <f>IF(PAF!L66="","",PAF!L66)</f>
        <v/>
      </c>
      <c r="S58" s="153">
        <f t="shared" si="0"/>
        <v>15</v>
      </c>
      <c r="T58" s="154" t="str">
        <f t="shared" si="2"/>
        <v>No</v>
      </c>
      <c r="U58" s="154">
        <v>52</v>
      </c>
    </row>
    <row r="59" spans="2:21">
      <c r="B59" s="244" t="str">
        <f t="shared" si="1"/>
        <v>__</v>
      </c>
      <c r="C59" s="244" t="str">
        <f>IF(PAF!C67="","",PAF!C67)</f>
        <v/>
      </c>
      <c r="D59" s="245" t="str">
        <f>IF(N59&lt;&gt;"",PAF!$Y67,"")</f>
        <v/>
      </c>
      <c r="E59" s="246" t="str">
        <f>IF(PAF!D67="","",PAF!D67)</f>
        <v/>
      </c>
      <c r="F59" s="246"/>
      <c r="G59" s="245" t="str">
        <f>IF(PAF!E67="","",PAF!E67)</f>
        <v/>
      </c>
      <c r="H59" s="245" t="str">
        <f>IF(PAF!F67="","",PAF!F67)</f>
        <v/>
      </c>
      <c r="I59" s="247" t="str">
        <f>IF(PAF!G67="","",PAF!G67)</f>
        <v/>
      </c>
      <c r="J59" s="247" t="str">
        <f>IF(PAF!H67="","",PAF!H67)</f>
        <v/>
      </c>
      <c r="K59" s="247"/>
      <c r="L59" s="247"/>
      <c r="M59" s="247"/>
      <c r="N59" s="245" t="str">
        <f>IF(PAF!I67="","",PAF!I67)</f>
        <v/>
      </c>
      <c r="O59" s="245" t="str">
        <f>IF(PAF!J67="","",PAF!J67)</f>
        <v/>
      </c>
      <c r="P59" s="245" t="str">
        <f>IF(PAF!K67="","",PAF!K67)</f>
        <v/>
      </c>
      <c r="Q59" s="245" t="str">
        <f>IF(PAF!L67="","",PAF!L67)</f>
        <v/>
      </c>
      <c r="S59" s="153">
        <f t="shared" si="0"/>
        <v>15</v>
      </c>
      <c r="T59" s="154" t="str">
        <f t="shared" si="2"/>
        <v>No</v>
      </c>
      <c r="U59" s="154">
        <v>53</v>
      </c>
    </row>
    <row r="60" spans="2:21">
      <c r="B60" s="244" t="str">
        <f t="shared" si="1"/>
        <v>__</v>
      </c>
      <c r="C60" s="244" t="str">
        <f>IF(PAF!C68="","",PAF!C68)</f>
        <v/>
      </c>
      <c r="D60" s="245" t="str">
        <f>IF(N60&lt;&gt;"",PAF!$Y68,"")</f>
        <v/>
      </c>
      <c r="E60" s="246" t="str">
        <f>IF(PAF!D68="","",PAF!D68)</f>
        <v/>
      </c>
      <c r="F60" s="246"/>
      <c r="G60" s="245" t="str">
        <f>IF(PAF!E68="","",PAF!E68)</f>
        <v/>
      </c>
      <c r="H60" s="245" t="str">
        <f>IF(PAF!F68="","",PAF!F68)</f>
        <v/>
      </c>
      <c r="I60" s="247" t="str">
        <f>IF(PAF!G68="","",PAF!G68)</f>
        <v/>
      </c>
      <c r="J60" s="247" t="str">
        <f>IF(PAF!H68="","",PAF!H68)</f>
        <v/>
      </c>
      <c r="K60" s="247"/>
      <c r="L60" s="247"/>
      <c r="M60" s="247"/>
      <c r="N60" s="245" t="str">
        <f>IF(PAF!I68="","",PAF!I68)</f>
        <v/>
      </c>
      <c r="O60" s="245" t="str">
        <f>IF(PAF!J68="","",PAF!J68)</f>
        <v/>
      </c>
      <c r="P60" s="245" t="str">
        <f>IF(PAF!K68="","",PAF!K68)</f>
        <v/>
      </c>
      <c r="Q60" s="245" t="str">
        <f>IF(PAF!L68="","",PAF!L68)</f>
        <v/>
      </c>
      <c r="S60" s="153">
        <f t="shared" si="0"/>
        <v>15</v>
      </c>
      <c r="T60" s="154" t="str">
        <f t="shared" si="2"/>
        <v>No</v>
      </c>
      <c r="U60" s="154">
        <v>54</v>
      </c>
    </row>
    <row r="61" spans="2:21">
      <c r="B61" s="244" t="str">
        <f t="shared" si="1"/>
        <v>__</v>
      </c>
      <c r="C61" s="244" t="str">
        <f>IF(PAF!C69="","",PAF!C69)</f>
        <v/>
      </c>
      <c r="D61" s="245" t="str">
        <f>IF(N61&lt;&gt;"",PAF!$Y69,"")</f>
        <v/>
      </c>
      <c r="E61" s="246" t="str">
        <f>IF(PAF!D69="","",PAF!D69)</f>
        <v/>
      </c>
      <c r="F61" s="246"/>
      <c r="G61" s="245" t="str">
        <f>IF(PAF!E69="","",PAF!E69)</f>
        <v/>
      </c>
      <c r="H61" s="245" t="str">
        <f>IF(PAF!F69="","",PAF!F69)</f>
        <v/>
      </c>
      <c r="I61" s="247" t="str">
        <f>IF(PAF!G69="","",PAF!G69)</f>
        <v/>
      </c>
      <c r="J61" s="247" t="str">
        <f>IF(PAF!H69="","",PAF!H69)</f>
        <v/>
      </c>
      <c r="K61" s="247"/>
      <c r="L61" s="247"/>
      <c r="M61" s="247"/>
      <c r="N61" s="245" t="str">
        <f>IF(PAF!I69="","",PAF!I69)</f>
        <v/>
      </c>
      <c r="O61" s="245" t="str">
        <f>IF(PAF!J69="","",PAF!J69)</f>
        <v/>
      </c>
      <c r="P61" s="245" t="str">
        <f>IF(PAF!K69="","",PAF!K69)</f>
        <v/>
      </c>
      <c r="Q61" s="245" t="str">
        <f>IF(PAF!L69="","",PAF!L69)</f>
        <v/>
      </c>
      <c r="S61" s="153">
        <f t="shared" si="0"/>
        <v>15</v>
      </c>
      <c r="T61" s="154" t="str">
        <f t="shared" si="2"/>
        <v>No</v>
      </c>
      <c r="U61" s="154">
        <v>55</v>
      </c>
    </row>
    <row r="62" spans="2:21">
      <c r="B62" s="244" t="str">
        <f t="shared" si="1"/>
        <v>__</v>
      </c>
      <c r="C62" s="244" t="str">
        <f>IF(PAF!C70="","",PAF!C70)</f>
        <v/>
      </c>
      <c r="D62" s="245" t="str">
        <f>IF(N62&lt;&gt;"",PAF!$Y70,"")</f>
        <v/>
      </c>
      <c r="E62" s="246" t="str">
        <f>IF(PAF!D70="","",PAF!D70)</f>
        <v/>
      </c>
      <c r="F62" s="246"/>
      <c r="G62" s="245" t="str">
        <f>IF(PAF!E70="","",PAF!E70)</f>
        <v/>
      </c>
      <c r="H62" s="245" t="str">
        <f>IF(PAF!F70="","",PAF!F70)</f>
        <v/>
      </c>
      <c r="I62" s="247" t="str">
        <f>IF(PAF!G70="","",PAF!G70)</f>
        <v/>
      </c>
      <c r="J62" s="247" t="str">
        <f>IF(PAF!H70="","",PAF!H70)</f>
        <v/>
      </c>
      <c r="K62" s="247"/>
      <c r="L62" s="247"/>
      <c r="M62" s="247"/>
      <c r="N62" s="245" t="str">
        <f>IF(PAF!I70="","",PAF!I70)</f>
        <v/>
      </c>
      <c r="O62" s="245" t="str">
        <f>IF(PAF!J70="","",PAF!J70)</f>
        <v/>
      </c>
      <c r="P62" s="245" t="str">
        <f>IF(PAF!K70="","",PAF!K70)</f>
        <v/>
      </c>
      <c r="Q62" s="245" t="str">
        <f>IF(PAF!L70="","",PAF!L70)</f>
        <v/>
      </c>
      <c r="S62" s="153">
        <f t="shared" si="0"/>
        <v>15</v>
      </c>
      <c r="T62" s="154" t="str">
        <f t="shared" si="2"/>
        <v>No</v>
      </c>
      <c r="U62" s="154">
        <v>56</v>
      </c>
    </row>
    <row r="63" spans="2:21">
      <c r="B63" s="244" t="str">
        <f t="shared" si="1"/>
        <v>__</v>
      </c>
      <c r="C63" s="244" t="str">
        <f>IF(PAF!C71="","",PAF!C71)</f>
        <v/>
      </c>
      <c r="D63" s="245" t="str">
        <f>IF(N63&lt;&gt;"",PAF!$Y71,"")</f>
        <v/>
      </c>
      <c r="E63" s="246" t="str">
        <f>IF(PAF!D71="","",PAF!D71)</f>
        <v/>
      </c>
      <c r="F63" s="246"/>
      <c r="G63" s="245" t="str">
        <f>IF(PAF!E71="","",PAF!E71)</f>
        <v/>
      </c>
      <c r="H63" s="245" t="str">
        <f>IF(PAF!F71="","",PAF!F71)</f>
        <v/>
      </c>
      <c r="I63" s="247" t="str">
        <f>IF(PAF!G71="","",PAF!G71)</f>
        <v/>
      </c>
      <c r="J63" s="247" t="str">
        <f>IF(PAF!H71="","",PAF!H71)</f>
        <v/>
      </c>
      <c r="K63" s="247"/>
      <c r="L63" s="247"/>
      <c r="M63" s="247"/>
      <c r="N63" s="245" t="str">
        <f>IF(PAF!I71="","",PAF!I71)</f>
        <v/>
      </c>
      <c r="O63" s="245" t="str">
        <f>IF(PAF!J71="","",PAF!J71)</f>
        <v/>
      </c>
      <c r="P63" s="245" t="str">
        <f>IF(PAF!K71="","",PAF!K71)</f>
        <v/>
      </c>
      <c r="Q63" s="245" t="str">
        <f>IF(PAF!L71="","",PAF!L71)</f>
        <v/>
      </c>
      <c r="S63" s="153">
        <f t="shared" si="0"/>
        <v>15</v>
      </c>
      <c r="T63" s="154" t="str">
        <f t="shared" si="2"/>
        <v>No</v>
      </c>
      <c r="U63" s="154">
        <v>57</v>
      </c>
    </row>
    <row r="64" spans="2:21">
      <c r="B64" s="244" t="str">
        <f t="shared" si="1"/>
        <v>__</v>
      </c>
      <c r="C64" s="244" t="str">
        <f>IF(PAF!C72="","",PAF!C72)</f>
        <v/>
      </c>
      <c r="D64" s="245" t="str">
        <f>IF(N64&lt;&gt;"",PAF!$Y72,"")</f>
        <v/>
      </c>
      <c r="E64" s="246" t="str">
        <f>IF(PAF!D72="","",PAF!D72)</f>
        <v/>
      </c>
      <c r="F64" s="246"/>
      <c r="G64" s="245" t="str">
        <f>IF(PAF!E72="","",PAF!E72)</f>
        <v/>
      </c>
      <c r="H64" s="245" t="str">
        <f>IF(PAF!F72="","",PAF!F72)</f>
        <v/>
      </c>
      <c r="I64" s="247" t="str">
        <f>IF(PAF!G72="","",PAF!G72)</f>
        <v/>
      </c>
      <c r="J64" s="247" t="str">
        <f>IF(PAF!H72="","",PAF!H72)</f>
        <v/>
      </c>
      <c r="K64" s="247"/>
      <c r="L64" s="247"/>
      <c r="M64" s="247"/>
      <c r="N64" s="245" t="str">
        <f>IF(PAF!I72="","",PAF!I72)</f>
        <v/>
      </c>
      <c r="O64" s="245" t="str">
        <f>IF(PAF!J72="","",PAF!J72)</f>
        <v/>
      </c>
      <c r="P64" s="245" t="str">
        <f>IF(PAF!K72="","",PAF!K72)</f>
        <v/>
      </c>
      <c r="Q64" s="245" t="str">
        <f>IF(PAF!L72="","",PAF!L72)</f>
        <v/>
      </c>
      <c r="S64" s="153">
        <f t="shared" si="0"/>
        <v>15</v>
      </c>
      <c r="T64" s="154" t="str">
        <f t="shared" si="2"/>
        <v>No</v>
      </c>
      <c r="U64" s="154">
        <v>58</v>
      </c>
    </row>
    <row r="65" spans="2:21">
      <c r="B65" s="244" t="str">
        <f t="shared" si="1"/>
        <v>__</v>
      </c>
      <c r="C65" s="244" t="str">
        <f>IF(PAF!C73="","",PAF!C73)</f>
        <v/>
      </c>
      <c r="D65" s="245" t="str">
        <f>IF(N65&lt;&gt;"",PAF!$Y73,"")</f>
        <v/>
      </c>
      <c r="E65" s="246" t="str">
        <f>IF(PAF!D73="","",PAF!D73)</f>
        <v/>
      </c>
      <c r="F65" s="246"/>
      <c r="G65" s="245" t="str">
        <f>IF(PAF!E73="","",PAF!E73)</f>
        <v/>
      </c>
      <c r="H65" s="245" t="str">
        <f>IF(PAF!F73="","",PAF!F73)</f>
        <v/>
      </c>
      <c r="I65" s="247" t="str">
        <f>IF(PAF!G73="","",PAF!G73)</f>
        <v/>
      </c>
      <c r="J65" s="247" t="str">
        <f>IF(PAF!H73="","",PAF!H73)</f>
        <v/>
      </c>
      <c r="K65" s="247"/>
      <c r="L65" s="247"/>
      <c r="M65" s="247"/>
      <c r="N65" s="245" t="str">
        <f>IF(PAF!I73="","",PAF!I73)</f>
        <v/>
      </c>
      <c r="O65" s="245" t="str">
        <f>IF(PAF!J73="","",PAF!J73)</f>
        <v/>
      </c>
      <c r="P65" s="245" t="str">
        <f>IF(PAF!K73="","",PAF!K73)</f>
        <v/>
      </c>
      <c r="Q65" s="245" t="str">
        <f>IF(PAF!L73="","",PAF!L73)</f>
        <v/>
      </c>
      <c r="S65" s="153">
        <f t="shared" si="0"/>
        <v>15</v>
      </c>
      <c r="T65" s="154" t="str">
        <f t="shared" si="2"/>
        <v>No</v>
      </c>
      <c r="U65" s="154">
        <v>59</v>
      </c>
    </row>
    <row r="66" spans="2:21">
      <c r="B66" s="244" t="str">
        <f t="shared" si="1"/>
        <v>__</v>
      </c>
      <c r="C66" s="244" t="str">
        <f>IF(PAF!C74="","",PAF!C74)</f>
        <v/>
      </c>
      <c r="D66" s="245" t="str">
        <f>IF(N66&lt;&gt;"",PAF!$Y74,"")</f>
        <v/>
      </c>
      <c r="E66" s="246" t="str">
        <f>IF(PAF!D74="","",PAF!D74)</f>
        <v/>
      </c>
      <c r="F66" s="246"/>
      <c r="G66" s="245" t="str">
        <f>IF(PAF!E74="","",PAF!E74)</f>
        <v/>
      </c>
      <c r="H66" s="245" t="str">
        <f>IF(PAF!F74="","",PAF!F74)</f>
        <v/>
      </c>
      <c r="I66" s="247" t="str">
        <f>IF(PAF!G74="","",PAF!G74)</f>
        <v/>
      </c>
      <c r="J66" s="247" t="str">
        <f>IF(PAF!H74="","",PAF!H74)</f>
        <v/>
      </c>
      <c r="K66" s="247"/>
      <c r="L66" s="247"/>
      <c r="M66" s="247"/>
      <c r="N66" s="245" t="str">
        <f>IF(PAF!I74="","",PAF!I74)</f>
        <v/>
      </c>
      <c r="O66" s="245" t="str">
        <f>IF(PAF!J74="","",PAF!J74)</f>
        <v/>
      </c>
      <c r="P66" s="245" t="str">
        <f>IF(PAF!K74="","",PAF!K74)</f>
        <v/>
      </c>
      <c r="Q66" s="245" t="str">
        <f>IF(PAF!L74="","",PAF!L74)</f>
        <v/>
      </c>
      <c r="S66" s="153">
        <f t="shared" si="0"/>
        <v>15</v>
      </c>
      <c r="T66" s="154" t="str">
        <f t="shared" si="2"/>
        <v>No</v>
      </c>
      <c r="U66" s="154">
        <v>60</v>
      </c>
    </row>
    <row r="67" spans="2:21">
      <c r="B67" s="244" t="str">
        <f t="shared" si="1"/>
        <v>__</v>
      </c>
      <c r="C67" s="244" t="str">
        <f>IF(PAF!C75="","",PAF!C75)</f>
        <v/>
      </c>
      <c r="D67" s="245" t="str">
        <f>IF(N67&lt;&gt;"",PAF!$Y75,"")</f>
        <v/>
      </c>
      <c r="E67" s="246" t="str">
        <f>IF(PAF!D75="","",PAF!D75)</f>
        <v/>
      </c>
      <c r="F67" s="246"/>
      <c r="G67" s="245" t="str">
        <f>IF(PAF!E75="","",PAF!E75)</f>
        <v/>
      </c>
      <c r="H67" s="245" t="str">
        <f>IF(PAF!F75="","",PAF!F75)</f>
        <v/>
      </c>
      <c r="I67" s="247" t="str">
        <f>IF(PAF!G75="","",PAF!G75)</f>
        <v/>
      </c>
      <c r="J67" s="247" t="str">
        <f>IF(PAF!H75="","",PAF!H75)</f>
        <v/>
      </c>
      <c r="K67" s="247"/>
      <c r="L67" s="247"/>
      <c r="M67" s="247"/>
      <c r="N67" s="245" t="str">
        <f>IF(PAF!I75="","",PAF!I75)</f>
        <v/>
      </c>
      <c r="O67" s="245" t="str">
        <f>IF(PAF!J75="","",PAF!J75)</f>
        <v/>
      </c>
      <c r="P67" s="245" t="str">
        <f>IF(PAF!K75="","",PAF!K75)</f>
        <v/>
      </c>
      <c r="Q67" s="245" t="str">
        <f>IF(PAF!L75="","",PAF!L75)</f>
        <v/>
      </c>
      <c r="S67" s="153">
        <f t="shared" si="0"/>
        <v>15</v>
      </c>
      <c r="T67" s="154" t="str">
        <f t="shared" si="2"/>
        <v>No</v>
      </c>
      <c r="U67" s="154">
        <v>61</v>
      </c>
    </row>
    <row r="68" spans="2:21">
      <c r="B68" s="244" t="str">
        <f t="shared" si="1"/>
        <v>__</v>
      </c>
      <c r="C68" s="244" t="str">
        <f>IF(PAF!C76="","",PAF!C76)</f>
        <v/>
      </c>
      <c r="D68" s="245" t="str">
        <f>IF(N68&lt;&gt;"",PAF!$Y76,"")</f>
        <v/>
      </c>
      <c r="E68" s="246" t="str">
        <f>IF(PAF!D76="","",PAF!D76)</f>
        <v/>
      </c>
      <c r="F68" s="246"/>
      <c r="G68" s="245" t="str">
        <f>IF(PAF!E76="","",PAF!E76)</f>
        <v/>
      </c>
      <c r="H68" s="245" t="str">
        <f>IF(PAF!F76="","",PAF!F76)</f>
        <v/>
      </c>
      <c r="I68" s="247" t="str">
        <f>IF(PAF!G76="","",PAF!G76)</f>
        <v/>
      </c>
      <c r="J68" s="247" t="str">
        <f>IF(PAF!H76="","",PAF!H76)</f>
        <v/>
      </c>
      <c r="K68" s="247"/>
      <c r="L68" s="247"/>
      <c r="M68" s="247"/>
      <c r="N68" s="245" t="str">
        <f>IF(PAF!I76="","",PAF!I76)</f>
        <v/>
      </c>
      <c r="O68" s="245" t="str">
        <f>IF(PAF!J76="","",PAF!J76)</f>
        <v/>
      </c>
      <c r="P68" s="245" t="str">
        <f>IF(PAF!K76="","",PAF!K76)</f>
        <v/>
      </c>
      <c r="Q68" s="245" t="str">
        <f>IF(PAF!L76="","",PAF!L76)</f>
        <v/>
      </c>
      <c r="S68" s="153">
        <f t="shared" si="0"/>
        <v>15</v>
      </c>
      <c r="T68" s="154" t="str">
        <f t="shared" si="2"/>
        <v>No</v>
      </c>
      <c r="U68" s="154">
        <v>62</v>
      </c>
    </row>
    <row r="69" spans="2:21">
      <c r="B69" s="244" t="str">
        <f t="shared" si="1"/>
        <v>__</v>
      </c>
      <c r="C69" s="244" t="str">
        <f>IF(PAF!C77="","",PAF!C77)</f>
        <v/>
      </c>
      <c r="D69" s="245" t="str">
        <f>IF(N69&lt;&gt;"",PAF!$Y77,"")</f>
        <v/>
      </c>
      <c r="E69" s="246" t="str">
        <f>IF(PAF!D77="","",PAF!D77)</f>
        <v/>
      </c>
      <c r="F69" s="246"/>
      <c r="G69" s="245" t="str">
        <f>IF(PAF!E77="","",PAF!E77)</f>
        <v/>
      </c>
      <c r="H69" s="245" t="str">
        <f>IF(PAF!F77="","",PAF!F77)</f>
        <v/>
      </c>
      <c r="I69" s="247" t="str">
        <f>IF(PAF!G77="","",PAF!G77)</f>
        <v/>
      </c>
      <c r="J69" s="247" t="str">
        <f>IF(PAF!H77="","",PAF!H77)</f>
        <v/>
      </c>
      <c r="K69" s="247"/>
      <c r="L69" s="247"/>
      <c r="M69" s="247"/>
      <c r="N69" s="245" t="str">
        <f>IF(PAF!I77="","",PAF!I77)</f>
        <v/>
      </c>
      <c r="O69" s="245" t="str">
        <f>IF(PAF!J77="","",PAF!J77)</f>
        <v/>
      </c>
      <c r="P69" s="245" t="str">
        <f>IF(PAF!K77="","",PAF!K77)</f>
        <v/>
      </c>
      <c r="Q69" s="245" t="str">
        <f>IF(PAF!L77="","",PAF!L77)</f>
        <v/>
      </c>
      <c r="S69" s="153">
        <f t="shared" si="0"/>
        <v>15</v>
      </c>
      <c r="T69" s="154" t="str">
        <f t="shared" si="2"/>
        <v>No</v>
      </c>
      <c r="U69" s="154">
        <v>63</v>
      </c>
    </row>
    <row r="70" spans="2:21">
      <c r="B70" s="244" t="str">
        <f t="shared" si="1"/>
        <v>__</v>
      </c>
      <c r="C70" s="244" t="str">
        <f>IF(PAF!C78="","",PAF!C78)</f>
        <v/>
      </c>
      <c r="D70" s="245" t="str">
        <f>IF(N70&lt;&gt;"",PAF!$Y78,"")</f>
        <v/>
      </c>
      <c r="E70" s="246" t="str">
        <f>IF(PAF!D78="","",PAF!D78)</f>
        <v/>
      </c>
      <c r="F70" s="246"/>
      <c r="G70" s="245" t="str">
        <f>IF(PAF!E78="","",PAF!E78)</f>
        <v/>
      </c>
      <c r="H70" s="245" t="str">
        <f>IF(PAF!F78="","",PAF!F78)</f>
        <v/>
      </c>
      <c r="I70" s="247" t="str">
        <f>IF(PAF!G78="","",PAF!G78)</f>
        <v/>
      </c>
      <c r="J70" s="247" t="str">
        <f>IF(PAF!H78="","",PAF!H78)</f>
        <v/>
      </c>
      <c r="K70" s="247"/>
      <c r="L70" s="247"/>
      <c r="M70" s="247"/>
      <c r="N70" s="245" t="str">
        <f>IF(PAF!I78="","",PAF!I78)</f>
        <v/>
      </c>
      <c r="O70" s="245" t="str">
        <f>IF(PAF!J78="","",PAF!J78)</f>
        <v/>
      </c>
      <c r="P70" s="245" t="str">
        <f>IF(PAF!K78="","",PAF!K78)</f>
        <v/>
      </c>
      <c r="Q70" s="245" t="str">
        <f>IF(PAF!L78="","",PAF!L78)</f>
        <v/>
      </c>
      <c r="S70" s="153">
        <f t="shared" si="0"/>
        <v>15</v>
      </c>
      <c r="T70" s="154" t="str">
        <f t="shared" si="2"/>
        <v>No</v>
      </c>
      <c r="U70" s="154">
        <v>64</v>
      </c>
    </row>
    <row r="71" spans="2:21">
      <c r="B71" s="244" t="str">
        <f t="shared" si="1"/>
        <v>__</v>
      </c>
      <c r="C71" s="244" t="str">
        <f>IF(PAF!C79="","",PAF!C79)</f>
        <v/>
      </c>
      <c r="D71" s="245" t="str">
        <f>IF(N71&lt;&gt;"",PAF!$Y79,"")</f>
        <v/>
      </c>
      <c r="E71" s="246" t="str">
        <f>IF(PAF!D79="","",PAF!D79)</f>
        <v/>
      </c>
      <c r="F71" s="246"/>
      <c r="G71" s="245" t="str">
        <f>IF(PAF!E79="","",PAF!E79)</f>
        <v/>
      </c>
      <c r="H71" s="245" t="str">
        <f>IF(PAF!F79="","",PAF!F79)</f>
        <v/>
      </c>
      <c r="I71" s="247" t="str">
        <f>IF(PAF!G79="","",PAF!G79)</f>
        <v/>
      </c>
      <c r="J71" s="247" t="str">
        <f>IF(PAF!H79="","",PAF!H79)</f>
        <v/>
      </c>
      <c r="K71" s="247"/>
      <c r="L71" s="247"/>
      <c r="M71" s="247"/>
      <c r="N71" s="245" t="str">
        <f>IF(PAF!I79="","",PAF!I79)</f>
        <v/>
      </c>
      <c r="O71" s="245" t="str">
        <f>IF(PAF!J79="","",PAF!J79)</f>
        <v/>
      </c>
      <c r="P71" s="245" t="str">
        <f>IF(PAF!K79="","",PAF!K79)</f>
        <v/>
      </c>
      <c r="Q71" s="245" t="str">
        <f>IF(PAF!L79="","",PAF!L79)</f>
        <v/>
      </c>
      <c r="S71" s="153">
        <f t="shared" ref="S71:S134" si="3">COUNTIF(C71:Q71,"")</f>
        <v>15</v>
      </c>
      <c r="T71" s="154" t="str">
        <f t="shared" si="2"/>
        <v>No</v>
      </c>
      <c r="U71" s="154">
        <v>65</v>
      </c>
    </row>
    <row r="72" spans="2:21">
      <c r="B72" s="244" t="str">
        <f t="shared" ref="B72:B135" si="4">CONCATENATE($D$2,"_",$D$3,"_",$D$4)</f>
        <v>__</v>
      </c>
      <c r="C72" s="244" t="str">
        <f>IF(PAF!C80="","",PAF!C80)</f>
        <v/>
      </c>
      <c r="D72" s="245" t="str">
        <f>IF(N72&lt;&gt;"",PAF!$Y80,"")</f>
        <v/>
      </c>
      <c r="E72" s="246" t="str">
        <f>IF(PAF!D80="","",PAF!D80)</f>
        <v/>
      </c>
      <c r="F72" s="246"/>
      <c r="G72" s="245" t="str">
        <f>IF(PAF!E80="","",PAF!E80)</f>
        <v/>
      </c>
      <c r="H72" s="245" t="str">
        <f>IF(PAF!F80="","",PAF!F80)</f>
        <v/>
      </c>
      <c r="I72" s="247" t="str">
        <f>IF(PAF!G80="","",PAF!G80)</f>
        <v/>
      </c>
      <c r="J72" s="247" t="str">
        <f>IF(PAF!H80="","",PAF!H80)</f>
        <v/>
      </c>
      <c r="K72" s="247"/>
      <c r="L72" s="247"/>
      <c r="M72" s="247"/>
      <c r="N72" s="245" t="str">
        <f>IF(PAF!I80="","",PAF!I80)</f>
        <v/>
      </c>
      <c r="O72" s="245" t="str">
        <f>IF(PAF!J80="","",PAF!J80)</f>
        <v/>
      </c>
      <c r="P72" s="245" t="str">
        <f>IF(PAF!K80="","",PAF!K80)</f>
        <v/>
      </c>
      <c r="Q72" s="245" t="str">
        <f>IF(PAF!L80="","",PAF!L80)</f>
        <v/>
      </c>
      <c r="S72" s="153">
        <f t="shared" si="3"/>
        <v>15</v>
      </c>
      <c r="T72" s="154" t="str">
        <f t="shared" ref="T72:T135" si="5">IF(AND(S72&gt;4,S72&lt;14),"Missing data","No")</f>
        <v>No</v>
      </c>
      <c r="U72" s="154">
        <v>66</v>
      </c>
    </row>
    <row r="73" spans="2:21">
      <c r="B73" s="244" t="str">
        <f t="shared" si="4"/>
        <v>__</v>
      </c>
      <c r="C73" s="244" t="str">
        <f>IF(PAF!C81="","",PAF!C81)</f>
        <v/>
      </c>
      <c r="D73" s="245" t="str">
        <f>IF(N73&lt;&gt;"",PAF!$Y81,"")</f>
        <v/>
      </c>
      <c r="E73" s="246" t="str">
        <f>IF(PAF!D81="","",PAF!D81)</f>
        <v/>
      </c>
      <c r="F73" s="246"/>
      <c r="G73" s="245" t="str">
        <f>IF(PAF!E81="","",PAF!E81)</f>
        <v/>
      </c>
      <c r="H73" s="245" t="str">
        <f>IF(PAF!F81="","",PAF!F81)</f>
        <v/>
      </c>
      <c r="I73" s="247" t="str">
        <f>IF(PAF!G81="","",PAF!G81)</f>
        <v/>
      </c>
      <c r="J73" s="247" t="str">
        <f>IF(PAF!H81="","",PAF!H81)</f>
        <v/>
      </c>
      <c r="K73" s="247"/>
      <c r="L73" s="247"/>
      <c r="M73" s="247"/>
      <c r="N73" s="245" t="str">
        <f>IF(PAF!I81="","",PAF!I81)</f>
        <v/>
      </c>
      <c r="O73" s="245" t="str">
        <f>IF(PAF!J81="","",PAF!J81)</f>
        <v/>
      </c>
      <c r="P73" s="245" t="str">
        <f>IF(PAF!K81="","",PAF!K81)</f>
        <v/>
      </c>
      <c r="Q73" s="245" t="str">
        <f>IF(PAF!L81="","",PAF!L81)</f>
        <v/>
      </c>
      <c r="S73" s="153">
        <f t="shared" si="3"/>
        <v>15</v>
      </c>
      <c r="T73" s="154" t="str">
        <f t="shared" si="5"/>
        <v>No</v>
      </c>
      <c r="U73" s="154">
        <v>67</v>
      </c>
    </row>
    <row r="74" spans="2:21">
      <c r="B74" s="244" t="str">
        <f t="shared" si="4"/>
        <v>__</v>
      </c>
      <c r="C74" s="244" t="str">
        <f>IF(PAF!C82="","",PAF!C82)</f>
        <v/>
      </c>
      <c r="D74" s="245" t="str">
        <f>IF(N74&lt;&gt;"",PAF!$Y82,"")</f>
        <v/>
      </c>
      <c r="E74" s="246" t="str">
        <f>IF(PAF!D82="","",PAF!D82)</f>
        <v/>
      </c>
      <c r="F74" s="246"/>
      <c r="G74" s="245" t="str">
        <f>IF(PAF!E82="","",PAF!E82)</f>
        <v/>
      </c>
      <c r="H74" s="245" t="str">
        <f>IF(PAF!F82="","",PAF!F82)</f>
        <v/>
      </c>
      <c r="I74" s="247" t="str">
        <f>IF(PAF!G82="","",PAF!G82)</f>
        <v/>
      </c>
      <c r="J74" s="247" t="str">
        <f>IF(PAF!H82="","",PAF!H82)</f>
        <v/>
      </c>
      <c r="K74" s="247"/>
      <c r="L74" s="247"/>
      <c r="M74" s="247"/>
      <c r="N74" s="245" t="str">
        <f>IF(PAF!I82="","",PAF!I82)</f>
        <v/>
      </c>
      <c r="O74" s="245" t="str">
        <f>IF(PAF!J82="","",PAF!J82)</f>
        <v/>
      </c>
      <c r="P74" s="245" t="str">
        <f>IF(PAF!K82="","",PAF!K82)</f>
        <v/>
      </c>
      <c r="Q74" s="245" t="str">
        <f>IF(PAF!L82="","",PAF!L82)</f>
        <v/>
      </c>
      <c r="S74" s="153">
        <f t="shared" si="3"/>
        <v>15</v>
      </c>
      <c r="T74" s="154" t="str">
        <f t="shared" si="5"/>
        <v>No</v>
      </c>
      <c r="U74" s="154">
        <v>68</v>
      </c>
    </row>
    <row r="75" spans="2:21">
      <c r="B75" s="244" t="str">
        <f t="shared" si="4"/>
        <v>__</v>
      </c>
      <c r="C75" s="244" t="str">
        <f>IF(PAF!C83="","",PAF!C83)</f>
        <v/>
      </c>
      <c r="D75" s="245" t="str">
        <f>IF(N75&lt;&gt;"",PAF!$Y83,"")</f>
        <v/>
      </c>
      <c r="E75" s="246" t="str">
        <f>IF(PAF!D83="","",PAF!D83)</f>
        <v/>
      </c>
      <c r="F75" s="246"/>
      <c r="G75" s="245" t="str">
        <f>IF(PAF!E83="","",PAF!E83)</f>
        <v/>
      </c>
      <c r="H75" s="245" t="str">
        <f>IF(PAF!F83="","",PAF!F83)</f>
        <v/>
      </c>
      <c r="I75" s="247" t="str">
        <f>IF(PAF!G83="","",PAF!G83)</f>
        <v/>
      </c>
      <c r="J75" s="247" t="str">
        <f>IF(PAF!H83="","",PAF!H83)</f>
        <v/>
      </c>
      <c r="K75" s="247"/>
      <c r="L75" s="247"/>
      <c r="M75" s="247"/>
      <c r="N75" s="245" t="str">
        <f>IF(PAF!I83="","",PAF!I83)</f>
        <v/>
      </c>
      <c r="O75" s="245" t="str">
        <f>IF(PAF!J83="","",PAF!J83)</f>
        <v/>
      </c>
      <c r="P75" s="245" t="str">
        <f>IF(PAF!K83="","",PAF!K83)</f>
        <v/>
      </c>
      <c r="Q75" s="245" t="str">
        <f>IF(PAF!L83="","",PAF!L83)</f>
        <v/>
      </c>
      <c r="S75" s="153">
        <f t="shared" si="3"/>
        <v>15</v>
      </c>
      <c r="T75" s="154" t="str">
        <f t="shared" si="5"/>
        <v>No</v>
      </c>
      <c r="U75" s="154">
        <v>69</v>
      </c>
    </row>
    <row r="76" spans="2:21">
      <c r="B76" s="244" t="str">
        <f t="shared" si="4"/>
        <v>__</v>
      </c>
      <c r="C76" s="244" t="str">
        <f>IF(PAF!C84="","",PAF!C84)</f>
        <v/>
      </c>
      <c r="D76" s="245" t="str">
        <f>IF(N76&lt;&gt;"",PAF!$Y84,"")</f>
        <v/>
      </c>
      <c r="E76" s="246" t="str">
        <f>IF(PAF!D84="","",PAF!D84)</f>
        <v/>
      </c>
      <c r="F76" s="246"/>
      <c r="G76" s="245" t="str">
        <f>IF(PAF!E84="","",PAF!E84)</f>
        <v/>
      </c>
      <c r="H76" s="245" t="str">
        <f>IF(PAF!F84="","",PAF!F84)</f>
        <v/>
      </c>
      <c r="I76" s="247" t="str">
        <f>IF(PAF!G84="","",PAF!G84)</f>
        <v/>
      </c>
      <c r="J76" s="247" t="str">
        <f>IF(PAF!H84="","",PAF!H84)</f>
        <v/>
      </c>
      <c r="K76" s="247"/>
      <c r="L76" s="247"/>
      <c r="M76" s="247"/>
      <c r="N76" s="245" t="str">
        <f>IF(PAF!I84="","",PAF!I84)</f>
        <v/>
      </c>
      <c r="O76" s="245" t="str">
        <f>IF(PAF!J84="","",PAF!J84)</f>
        <v/>
      </c>
      <c r="P76" s="245" t="str">
        <f>IF(PAF!K84="","",PAF!K84)</f>
        <v/>
      </c>
      <c r="Q76" s="245" t="str">
        <f>IF(PAF!L84="","",PAF!L84)</f>
        <v/>
      </c>
      <c r="S76" s="153">
        <f t="shared" si="3"/>
        <v>15</v>
      </c>
      <c r="T76" s="154" t="str">
        <f t="shared" si="5"/>
        <v>No</v>
      </c>
      <c r="U76" s="154">
        <v>70</v>
      </c>
    </row>
    <row r="77" spans="2:21">
      <c r="B77" s="244" t="str">
        <f t="shared" si="4"/>
        <v>__</v>
      </c>
      <c r="C77" s="244" t="str">
        <f>IF(PAF!C85="","",PAF!C85)</f>
        <v/>
      </c>
      <c r="D77" s="245" t="str">
        <f>IF(N77&lt;&gt;"",PAF!$Y85,"")</f>
        <v/>
      </c>
      <c r="E77" s="246" t="str">
        <f>IF(PAF!D85="","",PAF!D85)</f>
        <v/>
      </c>
      <c r="F77" s="246"/>
      <c r="G77" s="245" t="str">
        <f>IF(PAF!E85="","",PAF!E85)</f>
        <v/>
      </c>
      <c r="H77" s="245" t="str">
        <f>IF(PAF!F85="","",PAF!F85)</f>
        <v/>
      </c>
      <c r="I77" s="247" t="str">
        <f>IF(PAF!G85="","",PAF!G85)</f>
        <v/>
      </c>
      <c r="J77" s="247" t="str">
        <f>IF(PAF!H85="","",PAF!H85)</f>
        <v/>
      </c>
      <c r="K77" s="247"/>
      <c r="L77" s="247"/>
      <c r="M77" s="247"/>
      <c r="N77" s="245" t="str">
        <f>IF(PAF!I85="","",PAF!I85)</f>
        <v/>
      </c>
      <c r="O77" s="245" t="str">
        <f>IF(PAF!J85="","",PAF!J85)</f>
        <v/>
      </c>
      <c r="P77" s="245" t="str">
        <f>IF(PAF!K85="","",PAF!K85)</f>
        <v/>
      </c>
      <c r="Q77" s="245" t="str">
        <f>IF(PAF!L85="","",PAF!L85)</f>
        <v/>
      </c>
      <c r="S77" s="153">
        <f t="shared" si="3"/>
        <v>15</v>
      </c>
      <c r="T77" s="154" t="str">
        <f t="shared" si="5"/>
        <v>No</v>
      </c>
      <c r="U77" s="154">
        <v>71</v>
      </c>
    </row>
    <row r="78" spans="2:21">
      <c r="B78" s="244" t="str">
        <f t="shared" si="4"/>
        <v>__</v>
      </c>
      <c r="C78" s="244" t="str">
        <f>IF(PAF!C86="","",PAF!C86)</f>
        <v/>
      </c>
      <c r="D78" s="245" t="str">
        <f>IF(N78&lt;&gt;"",PAF!$Y86,"")</f>
        <v/>
      </c>
      <c r="E78" s="246" t="str">
        <f>IF(PAF!D86="","",PAF!D86)</f>
        <v/>
      </c>
      <c r="F78" s="246"/>
      <c r="G78" s="245" t="str">
        <f>IF(PAF!E86="","",PAF!E86)</f>
        <v/>
      </c>
      <c r="H78" s="245" t="str">
        <f>IF(PAF!F86="","",PAF!F86)</f>
        <v/>
      </c>
      <c r="I78" s="247" t="str">
        <f>IF(PAF!G86="","",PAF!G86)</f>
        <v/>
      </c>
      <c r="J78" s="247" t="str">
        <f>IF(PAF!H86="","",PAF!H86)</f>
        <v/>
      </c>
      <c r="K78" s="247"/>
      <c r="L78" s="247"/>
      <c r="M78" s="247"/>
      <c r="N78" s="245" t="str">
        <f>IF(PAF!I86="","",PAF!I86)</f>
        <v/>
      </c>
      <c r="O78" s="245" t="str">
        <f>IF(PAF!J86="","",PAF!J86)</f>
        <v/>
      </c>
      <c r="P78" s="245" t="str">
        <f>IF(PAF!K86="","",PAF!K86)</f>
        <v/>
      </c>
      <c r="Q78" s="245" t="str">
        <f>IF(PAF!L86="","",PAF!L86)</f>
        <v/>
      </c>
      <c r="S78" s="153">
        <f t="shared" si="3"/>
        <v>15</v>
      </c>
      <c r="T78" s="154" t="str">
        <f t="shared" si="5"/>
        <v>No</v>
      </c>
      <c r="U78" s="154">
        <v>72</v>
      </c>
    </row>
    <row r="79" spans="2:21">
      <c r="B79" s="244" t="str">
        <f t="shared" si="4"/>
        <v>__</v>
      </c>
      <c r="C79" s="244" t="str">
        <f>IF(PAF!C87="","",PAF!C87)</f>
        <v/>
      </c>
      <c r="D79" s="245" t="str">
        <f>IF(N79&lt;&gt;"",PAF!$Y87,"")</f>
        <v/>
      </c>
      <c r="E79" s="246" t="str">
        <f>IF(PAF!D87="","",PAF!D87)</f>
        <v/>
      </c>
      <c r="F79" s="246"/>
      <c r="G79" s="245" t="str">
        <f>IF(PAF!E87="","",PAF!E87)</f>
        <v/>
      </c>
      <c r="H79" s="245" t="str">
        <f>IF(PAF!F87="","",PAF!F87)</f>
        <v/>
      </c>
      <c r="I79" s="247" t="str">
        <f>IF(PAF!G87="","",PAF!G87)</f>
        <v/>
      </c>
      <c r="J79" s="247" t="str">
        <f>IF(PAF!H87="","",PAF!H87)</f>
        <v/>
      </c>
      <c r="K79" s="247"/>
      <c r="L79" s="247"/>
      <c r="M79" s="247"/>
      <c r="N79" s="245" t="str">
        <f>IF(PAF!I87="","",PAF!I87)</f>
        <v/>
      </c>
      <c r="O79" s="245" t="str">
        <f>IF(PAF!J87="","",PAF!J87)</f>
        <v/>
      </c>
      <c r="P79" s="245" t="str">
        <f>IF(PAF!K87="","",PAF!K87)</f>
        <v/>
      </c>
      <c r="Q79" s="245" t="str">
        <f>IF(PAF!L87="","",PAF!L87)</f>
        <v/>
      </c>
      <c r="S79" s="153">
        <f t="shared" si="3"/>
        <v>15</v>
      </c>
      <c r="T79" s="154" t="str">
        <f t="shared" si="5"/>
        <v>No</v>
      </c>
      <c r="U79" s="154">
        <v>73</v>
      </c>
    </row>
    <row r="80" spans="2:21">
      <c r="B80" s="244" t="str">
        <f t="shared" si="4"/>
        <v>__</v>
      </c>
      <c r="C80" s="244" t="str">
        <f>IF(PAF!C88="","",PAF!C88)</f>
        <v/>
      </c>
      <c r="D80" s="245" t="str">
        <f>IF(N80&lt;&gt;"",PAF!$Y88,"")</f>
        <v/>
      </c>
      <c r="E80" s="246" t="str">
        <f>IF(PAF!D88="","",PAF!D88)</f>
        <v/>
      </c>
      <c r="F80" s="246"/>
      <c r="G80" s="245" t="str">
        <f>IF(PAF!E88="","",PAF!E88)</f>
        <v/>
      </c>
      <c r="H80" s="245" t="str">
        <f>IF(PAF!F88="","",PAF!F88)</f>
        <v/>
      </c>
      <c r="I80" s="247" t="str">
        <f>IF(PAF!G88="","",PAF!G88)</f>
        <v/>
      </c>
      <c r="J80" s="247" t="str">
        <f>IF(PAF!H88="","",PAF!H88)</f>
        <v/>
      </c>
      <c r="K80" s="247"/>
      <c r="L80" s="247"/>
      <c r="M80" s="247"/>
      <c r="N80" s="245" t="str">
        <f>IF(PAF!I88="","",PAF!I88)</f>
        <v/>
      </c>
      <c r="O80" s="245" t="str">
        <f>IF(PAF!J88="","",PAF!J88)</f>
        <v/>
      </c>
      <c r="P80" s="245" t="str">
        <f>IF(PAF!K88="","",PAF!K88)</f>
        <v/>
      </c>
      <c r="Q80" s="245" t="str">
        <f>IF(PAF!L88="","",PAF!L88)</f>
        <v/>
      </c>
      <c r="S80" s="153">
        <f t="shared" si="3"/>
        <v>15</v>
      </c>
      <c r="T80" s="154" t="str">
        <f t="shared" si="5"/>
        <v>No</v>
      </c>
      <c r="U80" s="154">
        <v>74</v>
      </c>
    </row>
    <row r="81" spans="2:21">
      <c r="B81" s="244" t="str">
        <f t="shared" si="4"/>
        <v>__</v>
      </c>
      <c r="C81" s="244" t="str">
        <f>IF(PAF!C89="","",PAF!C89)</f>
        <v/>
      </c>
      <c r="D81" s="245" t="str">
        <f>IF(N81&lt;&gt;"",PAF!$Y89,"")</f>
        <v/>
      </c>
      <c r="E81" s="246" t="str">
        <f>IF(PAF!D89="","",PAF!D89)</f>
        <v/>
      </c>
      <c r="F81" s="246"/>
      <c r="G81" s="245" t="str">
        <f>IF(PAF!E89="","",PAF!E89)</f>
        <v/>
      </c>
      <c r="H81" s="245" t="str">
        <f>IF(PAF!F89="","",PAF!F89)</f>
        <v/>
      </c>
      <c r="I81" s="247" t="str">
        <f>IF(PAF!G89="","",PAF!G89)</f>
        <v/>
      </c>
      <c r="J81" s="247" t="str">
        <f>IF(PAF!H89="","",PAF!H89)</f>
        <v/>
      </c>
      <c r="K81" s="247"/>
      <c r="L81" s="247"/>
      <c r="M81" s="247"/>
      <c r="N81" s="245" t="str">
        <f>IF(PAF!I89="","",PAF!I89)</f>
        <v/>
      </c>
      <c r="O81" s="245" t="str">
        <f>IF(PAF!J89="","",PAF!J89)</f>
        <v/>
      </c>
      <c r="P81" s="245" t="str">
        <f>IF(PAF!K89="","",PAF!K89)</f>
        <v/>
      </c>
      <c r="Q81" s="245" t="str">
        <f>IF(PAF!L89="","",PAF!L89)</f>
        <v/>
      </c>
      <c r="S81" s="153">
        <f t="shared" si="3"/>
        <v>15</v>
      </c>
      <c r="T81" s="154" t="str">
        <f t="shared" si="5"/>
        <v>No</v>
      </c>
      <c r="U81" s="154">
        <v>75</v>
      </c>
    </row>
    <row r="82" spans="2:21">
      <c r="B82" s="244" t="str">
        <f t="shared" si="4"/>
        <v>__</v>
      </c>
      <c r="C82" s="244" t="str">
        <f>IF(PAF!C90="","",PAF!C90)</f>
        <v/>
      </c>
      <c r="D82" s="245" t="str">
        <f>IF(N82&lt;&gt;"",PAF!$Y90,"")</f>
        <v/>
      </c>
      <c r="E82" s="246" t="str">
        <f>IF(PAF!D90="","",PAF!D90)</f>
        <v/>
      </c>
      <c r="F82" s="246"/>
      <c r="G82" s="245" t="str">
        <f>IF(PAF!E90="","",PAF!E90)</f>
        <v/>
      </c>
      <c r="H82" s="245" t="str">
        <f>IF(PAF!F90="","",PAF!F90)</f>
        <v/>
      </c>
      <c r="I82" s="247" t="str">
        <f>IF(PAF!G90="","",PAF!G90)</f>
        <v/>
      </c>
      <c r="J82" s="247" t="str">
        <f>IF(PAF!H90="","",PAF!H90)</f>
        <v/>
      </c>
      <c r="K82" s="247"/>
      <c r="L82" s="247"/>
      <c r="M82" s="247"/>
      <c r="N82" s="245" t="str">
        <f>IF(PAF!I90="","",PAF!I90)</f>
        <v/>
      </c>
      <c r="O82" s="245" t="str">
        <f>IF(PAF!J90="","",PAF!J90)</f>
        <v/>
      </c>
      <c r="P82" s="245" t="str">
        <f>IF(PAF!K90="","",PAF!K90)</f>
        <v/>
      </c>
      <c r="Q82" s="245" t="str">
        <f>IF(PAF!L90="","",PAF!L90)</f>
        <v/>
      </c>
      <c r="S82" s="153">
        <f t="shared" si="3"/>
        <v>15</v>
      </c>
      <c r="T82" s="154" t="str">
        <f t="shared" si="5"/>
        <v>No</v>
      </c>
      <c r="U82" s="154">
        <v>76</v>
      </c>
    </row>
    <row r="83" spans="2:21">
      <c r="B83" s="244" t="str">
        <f t="shared" si="4"/>
        <v>__</v>
      </c>
      <c r="C83" s="244" t="str">
        <f>IF(PAF!C91="","",PAF!C91)</f>
        <v/>
      </c>
      <c r="D83" s="245" t="str">
        <f>IF(N83&lt;&gt;"",PAF!$Y91,"")</f>
        <v/>
      </c>
      <c r="E83" s="246" t="str">
        <f>IF(PAF!D91="","",PAF!D91)</f>
        <v/>
      </c>
      <c r="F83" s="246"/>
      <c r="G83" s="245" t="str">
        <f>IF(PAF!E91="","",PAF!E91)</f>
        <v/>
      </c>
      <c r="H83" s="245" t="str">
        <f>IF(PAF!F91="","",PAF!F91)</f>
        <v/>
      </c>
      <c r="I83" s="247" t="str">
        <f>IF(PAF!G91="","",PAF!G91)</f>
        <v/>
      </c>
      <c r="J83" s="247" t="str">
        <f>IF(PAF!H91="","",PAF!H91)</f>
        <v/>
      </c>
      <c r="K83" s="247"/>
      <c r="L83" s="247"/>
      <c r="M83" s="247"/>
      <c r="N83" s="245" t="str">
        <f>IF(PAF!I91="","",PAF!I91)</f>
        <v/>
      </c>
      <c r="O83" s="245" t="str">
        <f>IF(PAF!J91="","",PAF!J91)</f>
        <v/>
      </c>
      <c r="P83" s="245" t="str">
        <f>IF(PAF!K91="","",PAF!K91)</f>
        <v/>
      </c>
      <c r="Q83" s="245" t="str">
        <f>IF(PAF!L91="","",PAF!L91)</f>
        <v/>
      </c>
      <c r="S83" s="153">
        <f t="shared" si="3"/>
        <v>15</v>
      </c>
      <c r="T83" s="154" t="str">
        <f t="shared" si="5"/>
        <v>No</v>
      </c>
      <c r="U83" s="154">
        <v>77</v>
      </c>
    </row>
    <row r="84" spans="2:21">
      <c r="B84" s="244" t="str">
        <f t="shared" si="4"/>
        <v>__</v>
      </c>
      <c r="C84" s="244" t="str">
        <f>IF(PAF!C92="","",PAF!C92)</f>
        <v/>
      </c>
      <c r="D84" s="245" t="str">
        <f>IF(N84&lt;&gt;"",PAF!$Y92,"")</f>
        <v/>
      </c>
      <c r="E84" s="246" t="str">
        <f>IF(PAF!D92="","",PAF!D92)</f>
        <v/>
      </c>
      <c r="F84" s="246"/>
      <c r="G84" s="245" t="str">
        <f>IF(PAF!E92="","",PAF!E92)</f>
        <v/>
      </c>
      <c r="H84" s="245" t="str">
        <f>IF(PAF!F92="","",PAF!F92)</f>
        <v/>
      </c>
      <c r="I84" s="247" t="str">
        <f>IF(PAF!G92="","",PAF!G92)</f>
        <v/>
      </c>
      <c r="J84" s="247" t="str">
        <f>IF(PAF!H92="","",PAF!H92)</f>
        <v/>
      </c>
      <c r="K84" s="247"/>
      <c r="L84" s="247"/>
      <c r="M84" s="247"/>
      <c r="N84" s="245" t="str">
        <f>IF(PAF!I92="","",PAF!I92)</f>
        <v/>
      </c>
      <c r="O84" s="245" t="str">
        <f>IF(PAF!J92="","",PAF!J92)</f>
        <v/>
      </c>
      <c r="P84" s="245" t="str">
        <f>IF(PAF!K92="","",PAF!K92)</f>
        <v/>
      </c>
      <c r="Q84" s="245" t="str">
        <f>IF(PAF!L92="","",PAF!L92)</f>
        <v/>
      </c>
      <c r="S84" s="153">
        <f t="shared" si="3"/>
        <v>15</v>
      </c>
      <c r="T84" s="154" t="str">
        <f t="shared" si="5"/>
        <v>No</v>
      </c>
      <c r="U84" s="154">
        <v>78</v>
      </c>
    </row>
    <row r="85" spans="2:21">
      <c r="B85" s="244" t="str">
        <f t="shared" si="4"/>
        <v>__</v>
      </c>
      <c r="C85" s="244" t="str">
        <f>IF(PAF!C93="","",PAF!C93)</f>
        <v/>
      </c>
      <c r="D85" s="245" t="str">
        <f>IF(N85&lt;&gt;"",PAF!$Y93,"")</f>
        <v/>
      </c>
      <c r="E85" s="246" t="str">
        <f>IF(PAF!D93="","",PAF!D93)</f>
        <v/>
      </c>
      <c r="F85" s="246"/>
      <c r="G85" s="245" t="str">
        <f>IF(PAF!E93="","",PAF!E93)</f>
        <v/>
      </c>
      <c r="H85" s="245" t="str">
        <f>IF(PAF!F93="","",PAF!F93)</f>
        <v/>
      </c>
      <c r="I85" s="247" t="str">
        <f>IF(PAF!G93="","",PAF!G93)</f>
        <v/>
      </c>
      <c r="J85" s="247" t="str">
        <f>IF(PAF!H93="","",PAF!H93)</f>
        <v/>
      </c>
      <c r="K85" s="247"/>
      <c r="L85" s="247"/>
      <c r="M85" s="247"/>
      <c r="N85" s="245" t="str">
        <f>IF(PAF!I93="","",PAF!I93)</f>
        <v/>
      </c>
      <c r="O85" s="245" t="str">
        <f>IF(PAF!J93="","",PAF!J93)</f>
        <v/>
      </c>
      <c r="P85" s="245" t="str">
        <f>IF(PAF!K93="","",PAF!K93)</f>
        <v/>
      </c>
      <c r="Q85" s="245" t="str">
        <f>IF(PAF!L93="","",PAF!L93)</f>
        <v/>
      </c>
      <c r="S85" s="153">
        <f t="shared" si="3"/>
        <v>15</v>
      </c>
      <c r="T85" s="154" t="str">
        <f t="shared" si="5"/>
        <v>No</v>
      </c>
      <c r="U85" s="154">
        <v>79</v>
      </c>
    </row>
    <row r="86" spans="2:21">
      <c r="B86" s="244" t="str">
        <f t="shared" si="4"/>
        <v>__</v>
      </c>
      <c r="C86" s="244" t="str">
        <f>IF(PAF!C94="","",PAF!C94)</f>
        <v/>
      </c>
      <c r="D86" s="245" t="str">
        <f>IF(N86&lt;&gt;"",PAF!$Y94,"")</f>
        <v/>
      </c>
      <c r="E86" s="246" t="str">
        <f>IF(PAF!D94="","",PAF!D94)</f>
        <v/>
      </c>
      <c r="F86" s="246"/>
      <c r="G86" s="245" t="str">
        <f>IF(PAF!E94="","",PAF!E94)</f>
        <v/>
      </c>
      <c r="H86" s="245" t="str">
        <f>IF(PAF!F94="","",PAF!F94)</f>
        <v/>
      </c>
      <c r="I86" s="247" t="str">
        <f>IF(PAF!G94="","",PAF!G94)</f>
        <v/>
      </c>
      <c r="J86" s="247" t="str">
        <f>IF(PAF!H94="","",PAF!H94)</f>
        <v/>
      </c>
      <c r="K86" s="247"/>
      <c r="L86" s="247"/>
      <c r="M86" s="247"/>
      <c r="N86" s="245" t="str">
        <f>IF(PAF!I94="","",PAF!I94)</f>
        <v/>
      </c>
      <c r="O86" s="245" t="str">
        <f>IF(PAF!J94="","",PAF!J94)</f>
        <v/>
      </c>
      <c r="P86" s="245" t="str">
        <f>IF(PAF!K94="","",PAF!K94)</f>
        <v/>
      </c>
      <c r="Q86" s="245" t="str">
        <f>IF(PAF!L94="","",PAF!L94)</f>
        <v/>
      </c>
      <c r="S86" s="153">
        <f t="shared" si="3"/>
        <v>15</v>
      </c>
      <c r="T86" s="154" t="str">
        <f t="shared" si="5"/>
        <v>No</v>
      </c>
      <c r="U86" s="154">
        <v>80</v>
      </c>
    </row>
    <row r="87" spans="2:21">
      <c r="B87" s="244" t="str">
        <f t="shared" si="4"/>
        <v>__</v>
      </c>
      <c r="C87" s="244" t="str">
        <f>IF(PAF!C95="","",PAF!C95)</f>
        <v/>
      </c>
      <c r="D87" s="245" t="str">
        <f>IF(N87&lt;&gt;"",PAF!$Y95,"")</f>
        <v/>
      </c>
      <c r="E87" s="246" t="str">
        <f>IF(PAF!D95="","",PAF!D95)</f>
        <v/>
      </c>
      <c r="F87" s="246"/>
      <c r="G87" s="245" t="str">
        <f>IF(PAF!E95="","",PAF!E95)</f>
        <v/>
      </c>
      <c r="H87" s="245" t="str">
        <f>IF(PAF!F95="","",PAF!F95)</f>
        <v/>
      </c>
      <c r="I87" s="247" t="str">
        <f>IF(PAF!G95="","",PAF!G95)</f>
        <v/>
      </c>
      <c r="J87" s="247" t="str">
        <f>IF(PAF!H95="","",PAF!H95)</f>
        <v/>
      </c>
      <c r="K87" s="247"/>
      <c r="L87" s="247"/>
      <c r="M87" s="247"/>
      <c r="N87" s="245" t="str">
        <f>IF(PAF!I95="","",PAF!I95)</f>
        <v/>
      </c>
      <c r="O87" s="245" t="str">
        <f>IF(PAF!J95="","",PAF!J95)</f>
        <v/>
      </c>
      <c r="P87" s="245" t="str">
        <f>IF(PAF!K95="","",PAF!K95)</f>
        <v/>
      </c>
      <c r="Q87" s="245" t="str">
        <f>IF(PAF!L95="","",PAF!L95)</f>
        <v/>
      </c>
      <c r="S87" s="153">
        <f t="shared" si="3"/>
        <v>15</v>
      </c>
      <c r="T87" s="154" t="str">
        <f t="shared" si="5"/>
        <v>No</v>
      </c>
      <c r="U87" s="154">
        <v>81</v>
      </c>
    </row>
    <row r="88" spans="2:21">
      <c r="B88" s="244" t="str">
        <f t="shared" si="4"/>
        <v>__</v>
      </c>
      <c r="C88" s="244" t="str">
        <f>IF(PAF!C96="","",PAF!C96)</f>
        <v/>
      </c>
      <c r="D88" s="245" t="str">
        <f>IF(N88&lt;&gt;"",PAF!$Y96,"")</f>
        <v/>
      </c>
      <c r="E88" s="246" t="str">
        <f>IF(PAF!D96="","",PAF!D96)</f>
        <v/>
      </c>
      <c r="F88" s="246"/>
      <c r="G88" s="245" t="str">
        <f>IF(PAF!E96="","",PAF!E96)</f>
        <v/>
      </c>
      <c r="H88" s="245" t="str">
        <f>IF(PAF!F96="","",PAF!F96)</f>
        <v/>
      </c>
      <c r="I88" s="247" t="str">
        <f>IF(PAF!G96="","",PAF!G96)</f>
        <v/>
      </c>
      <c r="J88" s="247" t="str">
        <f>IF(PAF!H96="","",PAF!H96)</f>
        <v/>
      </c>
      <c r="K88" s="247"/>
      <c r="L88" s="247"/>
      <c r="M88" s="247"/>
      <c r="N88" s="245" t="str">
        <f>IF(PAF!I96="","",PAF!I96)</f>
        <v/>
      </c>
      <c r="O88" s="245" t="str">
        <f>IF(PAF!J96="","",PAF!J96)</f>
        <v/>
      </c>
      <c r="P88" s="245" t="str">
        <f>IF(PAF!K96="","",PAF!K96)</f>
        <v/>
      </c>
      <c r="Q88" s="245" t="str">
        <f>IF(PAF!L96="","",PAF!L96)</f>
        <v/>
      </c>
      <c r="S88" s="153">
        <f t="shared" si="3"/>
        <v>15</v>
      </c>
      <c r="T88" s="154" t="str">
        <f t="shared" si="5"/>
        <v>No</v>
      </c>
      <c r="U88" s="154">
        <v>82</v>
      </c>
    </row>
    <row r="89" spans="2:21">
      <c r="B89" s="244" t="str">
        <f t="shared" si="4"/>
        <v>__</v>
      </c>
      <c r="C89" s="244" t="str">
        <f>IF(PAF!C97="","",PAF!C97)</f>
        <v/>
      </c>
      <c r="D89" s="245" t="str">
        <f>IF(N89&lt;&gt;"",PAF!$Y97,"")</f>
        <v/>
      </c>
      <c r="E89" s="246" t="str">
        <f>IF(PAF!D97="","",PAF!D97)</f>
        <v/>
      </c>
      <c r="F89" s="246"/>
      <c r="G89" s="245" t="str">
        <f>IF(PAF!E97="","",PAF!E97)</f>
        <v/>
      </c>
      <c r="H89" s="245" t="str">
        <f>IF(PAF!F97="","",PAF!F97)</f>
        <v/>
      </c>
      <c r="I89" s="247" t="str">
        <f>IF(PAF!G97="","",PAF!G97)</f>
        <v/>
      </c>
      <c r="J89" s="247" t="str">
        <f>IF(PAF!H97="","",PAF!H97)</f>
        <v/>
      </c>
      <c r="K89" s="247"/>
      <c r="L89" s="247"/>
      <c r="M89" s="247"/>
      <c r="N89" s="245" t="str">
        <f>IF(PAF!I97="","",PAF!I97)</f>
        <v/>
      </c>
      <c r="O89" s="245" t="str">
        <f>IF(PAF!J97="","",PAF!J97)</f>
        <v/>
      </c>
      <c r="P89" s="245" t="str">
        <f>IF(PAF!K97="","",PAF!K97)</f>
        <v/>
      </c>
      <c r="Q89" s="245" t="str">
        <f>IF(PAF!L97="","",PAF!L97)</f>
        <v/>
      </c>
      <c r="S89" s="153">
        <f t="shared" si="3"/>
        <v>15</v>
      </c>
      <c r="T89" s="154" t="str">
        <f t="shared" si="5"/>
        <v>No</v>
      </c>
      <c r="U89" s="154">
        <v>83</v>
      </c>
    </row>
    <row r="90" spans="2:21">
      <c r="B90" s="244" t="str">
        <f t="shared" si="4"/>
        <v>__</v>
      </c>
      <c r="C90" s="244" t="str">
        <f>IF(PAF!C98="","",PAF!C98)</f>
        <v/>
      </c>
      <c r="D90" s="245" t="str">
        <f>IF(N90&lt;&gt;"",PAF!$Y98,"")</f>
        <v/>
      </c>
      <c r="E90" s="246" t="str">
        <f>IF(PAF!D98="","",PAF!D98)</f>
        <v/>
      </c>
      <c r="F90" s="246"/>
      <c r="G90" s="245" t="str">
        <f>IF(PAF!E98="","",PAF!E98)</f>
        <v/>
      </c>
      <c r="H90" s="245" t="str">
        <f>IF(PAF!F98="","",PAF!F98)</f>
        <v/>
      </c>
      <c r="I90" s="247" t="str">
        <f>IF(PAF!G98="","",PAF!G98)</f>
        <v/>
      </c>
      <c r="J90" s="247" t="str">
        <f>IF(PAF!H98="","",PAF!H98)</f>
        <v/>
      </c>
      <c r="K90" s="247"/>
      <c r="L90" s="247"/>
      <c r="M90" s="247"/>
      <c r="N90" s="245" t="str">
        <f>IF(PAF!I98="","",PAF!I98)</f>
        <v/>
      </c>
      <c r="O90" s="245" t="str">
        <f>IF(PAF!J98="","",PAF!J98)</f>
        <v/>
      </c>
      <c r="P90" s="245" t="str">
        <f>IF(PAF!K98="","",PAF!K98)</f>
        <v/>
      </c>
      <c r="Q90" s="245" t="str">
        <f>IF(PAF!L98="","",PAF!L98)</f>
        <v/>
      </c>
      <c r="S90" s="153">
        <f t="shared" si="3"/>
        <v>15</v>
      </c>
      <c r="T90" s="154" t="str">
        <f t="shared" si="5"/>
        <v>No</v>
      </c>
      <c r="U90" s="154">
        <v>84</v>
      </c>
    </row>
    <row r="91" spans="2:21">
      <c r="B91" s="244" t="str">
        <f t="shared" si="4"/>
        <v>__</v>
      </c>
      <c r="C91" s="244" t="str">
        <f>IF(PAF!C99="","",PAF!C99)</f>
        <v/>
      </c>
      <c r="D91" s="245" t="str">
        <f>IF(N91&lt;&gt;"",PAF!$Y99,"")</f>
        <v/>
      </c>
      <c r="E91" s="246" t="str">
        <f>IF(PAF!D99="","",PAF!D99)</f>
        <v/>
      </c>
      <c r="F91" s="246"/>
      <c r="G91" s="245" t="str">
        <f>IF(PAF!E99="","",PAF!E99)</f>
        <v/>
      </c>
      <c r="H91" s="245" t="str">
        <f>IF(PAF!F99="","",PAF!F99)</f>
        <v/>
      </c>
      <c r="I91" s="247" t="str">
        <f>IF(PAF!G99="","",PAF!G99)</f>
        <v/>
      </c>
      <c r="J91" s="247" t="str">
        <f>IF(PAF!H99="","",PAF!H99)</f>
        <v/>
      </c>
      <c r="K91" s="247"/>
      <c r="L91" s="247"/>
      <c r="M91" s="247"/>
      <c r="N91" s="245" t="str">
        <f>IF(PAF!I99="","",PAF!I99)</f>
        <v/>
      </c>
      <c r="O91" s="245" t="str">
        <f>IF(PAF!J99="","",PAF!J99)</f>
        <v/>
      </c>
      <c r="P91" s="245" t="str">
        <f>IF(PAF!K99="","",PAF!K99)</f>
        <v/>
      </c>
      <c r="Q91" s="245" t="str">
        <f>IF(PAF!L99="","",PAF!L99)</f>
        <v/>
      </c>
      <c r="S91" s="153">
        <f t="shared" si="3"/>
        <v>15</v>
      </c>
      <c r="T91" s="154" t="str">
        <f t="shared" si="5"/>
        <v>No</v>
      </c>
      <c r="U91" s="154">
        <v>85</v>
      </c>
    </row>
    <row r="92" spans="2:21">
      <c r="B92" s="244" t="str">
        <f t="shared" si="4"/>
        <v>__</v>
      </c>
      <c r="C92" s="244" t="str">
        <f>IF(PAF!C100="","",PAF!C100)</f>
        <v/>
      </c>
      <c r="D92" s="245" t="str">
        <f>IF(N92&lt;&gt;"",PAF!$Y100,"")</f>
        <v/>
      </c>
      <c r="E92" s="246" t="str">
        <f>IF(PAF!D100="","",PAF!D100)</f>
        <v/>
      </c>
      <c r="F92" s="246"/>
      <c r="G92" s="245" t="str">
        <f>IF(PAF!E100="","",PAF!E100)</f>
        <v/>
      </c>
      <c r="H92" s="245" t="str">
        <f>IF(PAF!F100="","",PAF!F100)</f>
        <v/>
      </c>
      <c r="I92" s="247" t="str">
        <f>IF(PAF!G100="","",PAF!G100)</f>
        <v/>
      </c>
      <c r="J92" s="247" t="str">
        <f>IF(PAF!H100="","",PAF!H100)</f>
        <v/>
      </c>
      <c r="K92" s="247"/>
      <c r="L92" s="247"/>
      <c r="M92" s="247"/>
      <c r="N92" s="245" t="str">
        <f>IF(PAF!I100="","",PAF!I100)</f>
        <v/>
      </c>
      <c r="O92" s="245" t="str">
        <f>IF(PAF!J100="","",PAF!J100)</f>
        <v/>
      </c>
      <c r="P92" s="245" t="str">
        <f>IF(PAF!K100="","",PAF!K100)</f>
        <v/>
      </c>
      <c r="Q92" s="245" t="str">
        <f>IF(PAF!L100="","",PAF!L100)</f>
        <v/>
      </c>
      <c r="S92" s="153">
        <f t="shared" si="3"/>
        <v>15</v>
      </c>
      <c r="T92" s="154" t="str">
        <f t="shared" si="5"/>
        <v>No</v>
      </c>
      <c r="U92" s="154">
        <v>86</v>
      </c>
    </row>
    <row r="93" spans="2:21">
      <c r="B93" s="244" t="str">
        <f t="shared" si="4"/>
        <v>__</v>
      </c>
      <c r="C93" s="244" t="str">
        <f>IF(PAF!C101="","",PAF!C101)</f>
        <v/>
      </c>
      <c r="D93" s="245" t="str">
        <f>IF(N93&lt;&gt;"",PAF!$Y101,"")</f>
        <v/>
      </c>
      <c r="E93" s="246" t="str">
        <f>IF(PAF!D101="","",PAF!D101)</f>
        <v/>
      </c>
      <c r="F93" s="246"/>
      <c r="G93" s="245" t="str">
        <f>IF(PAF!E101="","",PAF!E101)</f>
        <v/>
      </c>
      <c r="H93" s="245" t="str">
        <f>IF(PAF!F101="","",PAF!F101)</f>
        <v/>
      </c>
      <c r="I93" s="247" t="str">
        <f>IF(PAF!G101="","",PAF!G101)</f>
        <v/>
      </c>
      <c r="J93" s="247" t="str">
        <f>IF(PAF!H101="","",PAF!H101)</f>
        <v/>
      </c>
      <c r="K93" s="247"/>
      <c r="L93" s="247"/>
      <c r="M93" s="247"/>
      <c r="N93" s="245" t="str">
        <f>IF(PAF!I101="","",PAF!I101)</f>
        <v/>
      </c>
      <c r="O93" s="245" t="str">
        <f>IF(PAF!J101="","",PAF!J101)</f>
        <v/>
      </c>
      <c r="P93" s="245" t="str">
        <f>IF(PAF!K101="","",PAF!K101)</f>
        <v/>
      </c>
      <c r="Q93" s="245" t="str">
        <f>IF(PAF!L101="","",PAF!L101)</f>
        <v/>
      </c>
      <c r="S93" s="153">
        <f t="shared" si="3"/>
        <v>15</v>
      </c>
      <c r="T93" s="154" t="str">
        <f t="shared" si="5"/>
        <v>No</v>
      </c>
      <c r="U93" s="154">
        <v>87</v>
      </c>
    </row>
    <row r="94" spans="2:21">
      <c r="B94" s="244" t="str">
        <f t="shared" si="4"/>
        <v>__</v>
      </c>
      <c r="C94" s="244" t="str">
        <f>IF(PAF!C102="","",PAF!C102)</f>
        <v/>
      </c>
      <c r="D94" s="245" t="str">
        <f>IF(N94&lt;&gt;"",PAF!$Y102,"")</f>
        <v/>
      </c>
      <c r="E94" s="246" t="str">
        <f>IF(PAF!D102="","",PAF!D102)</f>
        <v/>
      </c>
      <c r="F94" s="246"/>
      <c r="G94" s="245" t="str">
        <f>IF(PAF!E102="","",PAF!E102)</f>
        <v/>
      </c>
      <c r="H94" s="245" t="str">
        <f>IF(PAF!F102="","",PAF!F102)</f>
        <v/>
      </c>
      <c r="I94" s="247" t="str">
        <f>IF(PAF!G102="","",PAF!G102)</f>
        <v/>
      </c>
      <c r="J94" s="247" t="str">
        <f>IF(PAF!H102="","",PAF!H102)</f>
        <v/>
      </c>
      <c r="K94" s="247"/>
      <c r="L94" s="247"/>
      <c r="M94" s="247"/>
      <c r="N94" s="245" t="str">
        <f>IF(PAF!I102="","",PAF!I102)</f>
        <v/>
      </c>
      <c r="O94" s="245" t="str">
        <f>IF(PAF!J102="","",PAF!J102)</f>
        <v/>
      </c>
      <c r="P94" s="245" t="str">
        <f>IF(PAF!K102="","",PAF!K102)</f>
        <v/>
      </c>
      <c r="Q94" s="245" t="str">
        <f>IF(PAF!L102="","",PAF!L102)</f>
        <v/>
      </c>
      <c r="S94" s="153">
        <f t="shared" si="3"/>
        <v>15</v>
      </c>
      <c r="T94" s="154" t="str">
        <f t="shared" si="5"/>
        <v>No</v>
      </c>
      <c r="U94" s="154">
        <v>88</v>
      </c>
    </row>
    <row r="95" spans="2:21">
      <c r="B95" s="244" t="str">
        <f t="shared" si="4"/>
        <v>__</v>
      </c>
      <c r="C95" s="244" t="str">
        <f>IF(PAF!C103="","",PAF!C103)</f>
        <v/>
      </c>
      <c r="D95" s="245" t="str">
        <f>IF(N95&lt;&gt;"",PAF!$Y103,"")</f>
        <v/>
      </c>
      <c r="E95" s="246" t="str">
        <f>IF(PAF!D103="","",PAF!D103)</f>
        <v/>
      </c>
      <c r="F95" s="246"/>
      <c r="G95" s="245" t="str">
        <f>IF(PAF!E103="","",PAF!E103)</f>
        <v/>
      </c>
      <c r="H95" s="245" t="str">
        <f>IF(PAF!F103="","",PAF!F103)</f>
        <v/>
      </c>
      <c r="I95" s="247" t="str">
        <f>IF(PAF!G103="","",PAF!G103)</f>
        <v/>
      </c>
      <c r="J95" s="247" t="str">
        <f>IF(PAF!H103="","",PAF!H103)</f>
        <v/>
      </c>
      <c r="K95" s="247"/>
      <c r="L95" s="247"/>
      <c r="M95" s="247"/>
      <c r="N95" s="245" t="str">
        <f>IF(PAF!I103="","",PAF!I103)</f>
        <v/>
      </c>
      <c r="O95" s="245" t="str">
        <f>IF(PAF!J103="","",PAF!J103)</f>
        <v/>
      </c>
      <c r="P95" s="245" t="str">
        <f>IF(PAF!K103="","",PAF!K103)</f>
        <v/>
      </c>
      <c r="Q95" s="245" t="str">
        <f>IF(PAF!L103="","",PAF!L103)</f>
        <v/>
      </c>
      <c r="S95" s="153">
        <f t="shared" si="3"/>
        <v>15</v>
      </c>
      <c r="T95" s="154" t="str">
        <f t="shared" si="5"/>
        <v>No</v>
      </c>
      <c r="U95" s="154">
        <v>89</v>
      </c>
    </row>
    <row r="96" spans="2:21">
      <c r="B96" s="244" t="str">
        <f t="shared" si="4"/>
        <v>__</v>
      </c>
      <c r="C96" s="244" t="str">
        <f>IF(PAF!C104="","",PAF!C104)</f>
        <v/>
      </c>
      <c r="D96" s="245" t="str">
        <f>IF(N96&lt;&gt;"",PAF!$Y104,"")</f>
        <v/>
      </c>
      <c r="E96" s="246" t="str">
        <f>IF(PAF!D104="","",PAF!D104)</f>
        <v/>
      </c>
      <c r="F96" s="246"/>
      <c r="G96" s="245" t="str">
        <f>IF(PAF!E104="","",PAF!E104)</f>
        <v/>
      </c>
      <c r="H96" s="245" t="str">
        <f>IF(PAF!F104="","",PAF!F104)</f>
        <v/>
      </c>
      <c r="I96" s="247" t="str">
        <f>IF(PAF!G104="","",PAF!G104)</f>
        <v/>
      </c>
      <c r="J96" s="247" t="str">
        <f>IF(PAF!H104="","",PAF!H104)</f>
        <v/>
      </c>
      <c r="K96" s="247"/>
      <c r="L96" s="247"/>
      <c r="M96" s="247"/>
      <c r="N96" s="245" t="str">
        <f>IF(PAF!I104="","",PAF!I104)</f>
        <v/>
      </c>
      <c r="O96" s="245" t="str">
        <f>IF(PAF!J104="","",PAF!J104)</f>
        <v/>
      </c>
      <c r="P96" s="245" t="str">
        <f>IF(PAF!K104="","",PAF!K104)</f>
        <v/>
      </c>
      <c r="Q96" s="245" t="str">
        <f>IF(PAF!L104="","",PAF!L104)</f>
        <v/>
      </c>
      <c r="S96" s="153">
        <f t="shared" si="3"/>
        <v>15</v>
      </c>
      <c r="T96" s="154" t="str">
        <f t="shared" si="5"/>
        <v>No</v>
      </c>
      <c r="U96" s="154">
        <v>90</v>
      </c>
    </row>
    <row r="97" spans="2:21">
      <c r="B97" s="244" t="str">
        <f t="shared" si="4"/>
        <v>__</v>
      </c>
      <c r="C97" s="244" t="str">
        <f>IF(PAF!C105="","",PAF!C105)</f>
        <v/>
      </c>
      <c r="D97" s="245" t="str">
        <f>IF(N97&lt;&gt;"",PAF!$Y105,"")</f>
        <v/>
      </c>
      <c r="E97" s="246" t="str">
        <f>IF(PAF!D105="","",PAF!D105)</f>
        <v/>
      </c>
      <c r="F97" s="246"/>
      <c r="G97" s="245" t="str">
        <f>IF(PAF!E105="","",PAF!E105)</f>
        <v/>
      </c>
      <c r="H97" s="245" t="str">
        <f>IF(PAF!F105="","",PAF!F105)</f>
        <v/>
      </c>
      <c r="I97" s="247" t="str">
        <f>IF(PAF!G105="","",PAF!G105)</f>
        <v/>
      </c>
      <c r="J97" s="247" t="str">
        <f>IF(PAF!H105="","",PAF!H105)</f>
        <v/>
      </c>
      <c r="K97" s="247"/>
      <c r="L97" s="247"/>
      <c r="M97" s="247"/>
      <c r="N97" s="245" t="str">
        <f>IF(PAF!I105="","",PAF!I105)</f>
        <v/>
      </c>
      <c r="O97" s="245" t="str">
        <f>IF(PAF!J105="","",PAF!J105)</f>
        <v/>
      </c>
      <c r="P97" s="245" t="str">
        <f>IF(PAF!K105="","",PAF!K105)</f>
        <v/>
      </c>
      <c r="Q97" s="245" t="str">
        <f>IF(PAF!L105="","",PAF!L105)</f>
        <v/>
      </c>
      <c r="S97" s="153">
        <f t="shared" si="3"/>
        <v>15</v>
      </c>
      <c r="T97" s="154" t="str">
        <f t="shared" si="5"/>
        <v>No</v>
      </c>
      <c r="U97" s="154">
        <v>91</v>
      </c>
    </row>
    <row r="98" spans="2:21">
      <c r="B98" s="244" t="str">
        <f t="shared" si="4"/>
        <v>__</v>
      </c>
      <c r="C98" s="244" t="str">
        <f>IF(PAF!C106="","",PAF!C106)</f>
        <v/>
      </c>
      <c r="D98" s="245" t="str">
        <f>IF(N98&lt;&gt;"",PAF!$Y106,"")</f>
        <v/>
      </c>
      <c r="E98" s="246" t="str">
        <f>IF(PAF!D106="","",PAF!D106)</f>
        <v/>
      </c>
      <c r="F98" s="246"/>
      <c r="G98" s="245" t="str">
        <f>IF(PAF!E106="","",PAF!E106)</f>
        <v/>
      </c>
      <c r="H98" s="245" t="str">
        <f>IF(PAF!F106="","",PAF!F106)</f>
        <v/>
      </c>
      <c r="I98" s="247" t="str">
        <f>IF(PAF!G106="","",PAF!G106)</f>
        <v/>
      </c>
      <c r="J98" s="247" t="str">
        <f>IF(PAF!H106="","",PAF!H106)</f>
        <v/>
      </c>
      <c r="K98" s="247"/>
      <c r="L98" s="247"/>
      <c r="M98" s="247"/>
      <c r="N98" s="245" t="str">
        <f>IF(PAF!I106="","",PAF!I106)</f>
        <v/>
      </c>
      <c r="O98" s="245" t="str">
        <f>IF(PAF!J106="","",PAF!J106)</f>
        <v/>
      </c>
      <c r="P98" s="245" t="str">
        <f>IF(PAF!K106="","",PAF!K106)</f>
        <v/>
      </c>
      <c r="Q98" s="245" t="str">
        <f>IF(PAF!L106="","",PAF!L106)</f>
        <v/>
      </c>
      <c r="S98" s="153">
        <f t="shared" si="3"/>
        <v>15</v>
      </c>
      <c r="T98" s="154" t="str">
        <f t="shared" si="5"/>
        <v>No</v>
      </c>
      <c r="U98" s="154">
        <v>92</v>
      </c>
    </row>
    <row r="99" spans="2:21">
      <c r="B99" s="244" t="str">
        <f t="shared" si="4"/>
        <v>__</v>
      </c>
      <c r="C99" s="244" t="str">
        <f>IF(PAF!C107="","",PAF!C107)</f>
        <v/>
      </c>
      <c r="D99" s="245" t="str">
        <f>IF(N99&lt;&gt;"",PAF!$Y107,"")</f>
        <v/>
      </c>
      <c r="E99" s="246" t="str">
        <f>IF(PAF!D107="","",PAF!D107)</f>
        <v/>
      </c>
      <c r="F99" s="246"/>
      <c r="G99" s="245" t="str">
        <f>IF(PAF!E107="","",PAF!E107)</f>
        <v/>
      </c>
      <c r="H99" s="245" t="str">
        <f>IF(PAF!F107="","",PAF!F107)</f>
        <v/>
      </c>
      <c r="I99" s="247" t="str">
        <f>IF(PAF!G107="","",PAF!G107)</f>
        <v/>
      </c>
      <c r="J99" s="247" t="str">
        <f>IF(PAF!H107="","",PAF!H107)</f>
        <v/>
      </c>
      <c r="K99" s="247"/>
      <c r="L99" s="247"/>
      <c r="M99" s="247"/>
      <c r="N99" s="245" t="str">
        <f>IF(PAF!I107="","",PAF!I107)</f>
        <v/>
      </c>
      <c r="O99" s="245" t="str">
        <f>IF(PAF!J107="","",PAF!J107)</f>
        <v/>
      </c>
      <c r="P99" s="245" t="str">
        <f>IF(PAF!K107="","",PAF!K107)</f>
        <v/>
      </c>
      <c r="Q99" s="245" t="str">
        <f>IF(PAF!L107="","",PAF!L107)</f>
        <v/>
      </c>
      <c r="S99" s="153">
        <f t="shared" si="3"/>
        <v>15</v>
      </c>
      <c r="T99" s="154" t="str">
        <f t="shared" si="5"/>
        <v>No</v>
      </c>
      <c r="U99" s="154">
        <v>93</v>
      </c>
    </row>
    <row r="100" spans="2:21">
      <c r="B100" s="244" t="str">
        <f t="shared" si="4"/>
        <v>__</v>
      </c>
      <c r="C100" s="244" t="str">
        <f>IF(PAF!C108="","",PAF!C108)</f>
        <v/>
      </c>
      <c r="D100" s="245" t="str">
        <f>IF(N100&lt;&gt;"",PAF!$Y108,"")</f>
        <v/>
      </c>
      <c r="E100" s="246" t="str">
        <f>IF(PAF!D108="","",PAF!D108)</f>
        <v/>
      </c>
      <c r="F100" s="246"/>
      <c r="G100" s="245" t="str">
        <f>IF(PAF!E108="","",PAF!E108)</f>
        <v/>
      </c>
      <c r="H100" s="245" t="str">
        <f>IF(PAF!F108="","",PAF!F108)</f>
        <v/>
      </c>
      <c r="I100" s="247" t="str">
        <f>IF(PAF!G108="","",PAF!G108)</f>
        <v/>
      </c>
      <c r="J100" s="247" t="str">
        <f>IF(PAF!H108="","",PAF!H108)</f>
        <v/>
      </c>
      <c r="K100" s="247"/>
      <c r="L100" s="247"/>
      <c r="M100" s="247"/>
      <c r="N100" s="245" t="str">
        <f>IF(PAF!I108="","",PAF!I108)</f>
        <v/>
      </c>
      <c r="O100" s="245" t="str">
        <f>IF(PAF!J108="","",PAF!J108)</f>
        <v/>
      </c>
      <c r="P100" s="245" t="str">
        <f>IF(PAF!K108="","",PAF!K108)</f>
        <v/>
      </c>
      <c r="Q100" s="245" t="str">
        <f>IF(PAF!L108="","",PAF!L108)</f>
        <v/>
      </c>
      <c r="S100" s="153">
        <f t="shared" si="3"/>
        <v>15</v>
      </c>
      <c r="T100" s="154" t="str">
        <f t="shared" si="5"/>
        <v>No</v>
      </c>
      <c r="U100" s="154">
        <v>94</v>
      </c>
    </row>
    <row r="101" spans="2:21">
      <c r="B101" s="244" t="str">
        <f t="shared" si="4"/>
        <v>__</v>
      </c>
      <c r="C101" s="244" t="str">
        <f>IF(PAF!C109="","",PAF!C109)</f>
        <v/>
      </c>
      <c r="D101" s="245" t="str">
        <f>IF(N101&lt;&gt;"",PAF!$Y109,"")</f>
        <v/>
      </c>
      <c r="E101" s="246" t="str">
        <f>IF(PAF!D109="","",PAF!D109)</f>
        <v/>
      </c>
      <c r="F101" s="246"/>
      <c r="G101" s="245" t="str">
        <f>IF(PAF!E109="","",PAF!E109)</f>
        <v/>
      </c>
      <c r="H101" s="245" t="str">
        <f>IF(PAF!F109="","",PAF!F109)</f>
        <v/>
      </c>
      <c r="I101" s="247" t="str">
        <f>IF(PAF!G109="","",PAF!G109)</f>
        <v/>
      </c>
      <c r="J101" s="247" t="str">
        <f>IF(PAF!H109="","",PAF!H109)</f>
        <v/>
      </c>
      <c r="K101" s="247"/>
      <c r="L101" s="247"/>
      <c r="M101" s="247"/>
      <c r="N101" s="245" t="str">
        <f>IF(PAF!I109="","",PAF!I109)</f>
        <v/>
      </c>
      <c r="O101" s="245" t="str">
        <f>IF(PAF!J109="","",PAF!J109)</f>
        <v/>
      </c>
      <c r="P101" s="245" t="str">
        <f>IF(PAF!K109="","",PAF!K109)</f>
        <v/>
      </c>
      <c r="Q101" s="245" t="str">
        <f>IF(PAF!L109="","",PAF!L109)</f>
        <v/>
      </c>
      <c r="S101" s="153">
        <f t="shared" si="3"/>
        <v>15</v>
      </c>
      <c r="T101" s="154" t="str">
        <f t="shared" si="5"/>
        <v>No</v>
      </c>
      <c r="U101" s="154">
        <v>95</v>
      </c>
    </row>
    <row r="102" spans="2:21">
      <c r="B102" s="244" t="str">
        <f t="shared" si="4"/>
        <v>__</v>
      </c>
      <c r="C102" s="244" t="str">
        <f>IF(PAF!C110="","",PAF!C110)</f>
        <v/>
      </c>
      <c r="D102" s="245" t="str">
        <f>IF(N102&lt;&gt;"",PAF!$Y110,"")</f>
        <v/>
      </c>
      <c r="E102" s="246" t="str">
        <f>IF(PAF!D110="","",PAF!D110)</f>
        <v/>
      </c>
      <c r="F102" s="246"/>
      <c r="G102" s="245" t="str">
        <f>IF(PAF!E110="","",PAF!E110)</f>
        <v/>
      </c>
      <c r="H102" s="245" t="str">
        <f>IF(PAF!F110="","",PAF!F110)</f>
        <v/>
      </c>
      <c r="I102" s="247" t="str">
        <f>IF(PAF!G110="","",PAF!G110)</f>
        <v/>
      </c>
      <c r="J102" s="247" t="str">
        <f>IF(PAF!H110="","",PAF!H110)</f>
        <v/>
      </c>
      <c r="K102" s="247"/>
      <c r="L102" s="247"/>
      <c r="M102" s="247"/>
      <c r="N102" s="245" t="str">
        <f>IF(PAF!I110="","",PAF!I110)</f>
        <v/>
      </c>
      <c r="O102" s="245" t="str">
        <f>IF(PAF!J110="","",PAF!J110)</f>
        <v/>
      </c>
      <c r="P102" s="245" t="str">
        <f>IF(PAF!K110="","",PAF!K110)</f>
        <v/>
      </c>
      <c r="Q102" s="245" t="str">
        <f>IF(PAF!L110="","",PAF!L110)</f>
        <v/>
      </c>
      <c r="S102" s="153">
        <f t="shared" si="3"/>
        <v>15</v>
      </c>
      <c r="T102" s="154" t="str">
        <f t="shared" si="5"/>
        <v>No</v>
      </c>
      <c r="U102" s="154">
        <v>96</v>
      </c>
    </row>
    <row r="103" spans="2:21">
      <c r="B103" s="244" t="str">
        <f t="shared" si="4"/>
        <v>__</v>
      </c>
      <c r="C103" s="244" t="str">
        <f>IF(PAF!C111="","",PAF!C111)</f>
        <v/>
      </c>
      <c r="D103" s="245" t="str">
        <f>IF(N103&lt;&gt;"",PAF!$Y111,"")</f>
        <v/>
      </c>
      <c r="E103" s="246" t="str">
        <f>IF(PAF!D111="","",PAF!D111)</f>
        <v/>
      </c>
      <c r="F103" s="246"/>
      <c r="G103" s="245" t="str">
        <f>IF(PAF!E111="","",PAF!E111)</f>
        <v/>
      </c>
      <c r="H103" s="245" t="str">
        <f>IF(PAF!F111="","",PAF!F111)</f>
        <v/>
      </c>
      <c r="I103" s="247" t="str">
        <f>IF(PAF!G111="","",PAF!G111)</f>
        <v/>
      </c>
      <c r="J103" s="247" t="str">
        <f>IF(PAF!H111="","",PAF!H111)</f>
        <v/>
      </c>
      <c r="K103" s="247"/>
      <c r="L103" s="247"/>
      <c r="M103" s="247"/>
      <c r="N103" s="245" t="str">
        <f>IF(PAF!I111="","",PAF!I111)</f>
        <v/>
      </c>
      <c r="O103" s="245" t="str">
        <f>IF(PAF!J111="","",PAF!J111)</f>
        <v/>
      </c>
      <c r="P103" s="245" t="str">
        <f>IF(PAF!K111="","",PAF!K111)</f>
        <v/>
      </c>
      <c r="Q103" s="245" t="str">
        <f>IF(PAF!L111="","",PAF!L111)</f>
        <v/>
      </c>
      <c r="S103" s="153">
        <f t="shared" si="3"/>
        <v>15</v>
      </c>
      <c r="T103" s="154" t="str">
        <f t="shared" si="5"/>
        <v>No</v>
      </c>
      <c r="U103" s="154">
        <v>97</v>
      </c>
    </row>
    <row r="104" spans="2:21">
      <c r="B104" s="244" t="str">
        <f t="shared" si="4"/>
        <v>__</v>
      </c>
      <c r="C104" s="244" t="str">
        <f>IF(PAF!C112="","",PAF!C112)</f>
        <v/>
      </c>
      <c r="D104" s="245" t="str">
        <f>IF(N104&lt;&gt;"",PAF!$Y112,"")</f>
        <v/>
      </c>
      <c r="E104" s="246" t="str">
        <f>IF(PAF!D112="","",PAF!D112)</f>
        <v/>
      </c>
      <c r="F104" s="246"/>
      <c r="G104" s="245" t="str">
        <f>IF(PAF!E112="","",PAF!E112)</f>
        <v/>
      </c>
      <c r="H104" s="245" t="str">
        <f>IF(PAF!F112="","",PAF!F112)</f>
        <v/>
      </c>
      <c r="I104" s="247" t="str">
        <f>IF(PAF!G112="","",PAF!G112)</f>
        <v/>
      </c>
      <c r="J104" s="247" t="str">
        <f>IF(PAF!H112="","",PAF!H112)</f>
        <v/>
      </c>
      <c r="K104" s="247"/>
      <c r="L104" s="247"/>
      <c r="M104" s="247"/>
      <c r="N104" s="245" t="str">
        <f>IF(PAF!I112="","",PAF!I112)</f>
        <v/>
      </c>
      <c r="O104" s="245" t="str">
        <f>IF(PAF!J112="","",PAF!J112)</f>
        <v/>
      </c>
      <c r="P104" s="245" t="str">
        <f>IF(PAF!K112="","",PAF!K112)</f>
        <v/>
      </c>
      <c r="Q104" s="245" t="str">
        <f>IF(PAF!L112="","",PAF!L112)</f>
        <v/>
      </c>
      <c r="S104" s="153">
        <f t="shared" si="3"/>
        <v>15</v>
      </c>
      <c r="T104" s="154" t="str">
        <f t="shared" si="5"/>
        <v>No</v>
      </c>
      <c r="U104" s="154">
        <v>98</v>
      </c>
    </row>
    <row r="105" spans="2:21">
      <c r="B105" s="244" t="str">
        <f t="shared" si="4"/>
        <v>__</v>
      </c>
      <c r="C105" s="244" t="str">
        <f>IF(PAF!C113="","",PAF!C113)</f>
        <v/>
      </c>
      <c r="D105" s="245" t="str">
        <f>IF(N105&lt;&gt;"",PAF!$Y113,"")</f>
        <v/>
      </c>
      <c r="E105" s="246" t="str">
        <f>IF(PAF!D113="","",PAF!D113)</f>
        <v/>
      </c>
      <c r="F105" s="246"/>
      <c r="G105" s="245" t="str">
        <f>IF(PAF!E113="","",PAF!E113)</f>
        <v/>
      </c>
      <c r="H105" s="245" t="str">
        <f>IF(PAF!F113="","",PAF!F113)</f>
        <v/>
      </c>
      <c r="I105" s="247" t="str">
        <f>IF(PAF!G113="","",PAF!G113)</f>
        <v/>
      </c>
      <c r="J105" s="247" t="str">
        <f>IF(PAF!H113="","",PAF!H113)</f>
        <v/>
      </c>
      <c r="K105" s="247"/>
      <c r="L105" s="247"/>
      <c r="M105" s="247"/>
      <c r="N105" s="245" t="str">
        <f>IF(PAF!I113="","",PAF!I113)</f>
        <v/>
      </c>
      <c r="O105" s="245" t="str">
        <f>IF(PAF!J113="","",PAF!J113)</f>
        <v/>
      </c>
      <c r="P105" s="245" t="str">
        <f>IF(PAF!K113="","",PAF!K113)</f>
        <v/>
      </c>
      <c r="Q105" s="245" t="str">
        <f>IF(PAF!L113="","",PAF!L113)</f>
        <v/>
      </c>
      <c r="S105" s="153">
        <f t="shared" si="3"/>
        <v>15</v>
      </c>
      <c r="T105" s="154" t="str">
        <f t="shared" si="5"/>
        <v>No</v>
      </c>
      <c r="U105" s="154">
        <v>99</v>
      </c>
    </row>
    <row r="106" spans="2:21">
      <c r="B106" s="244" t="str">
        <f t="shared" si="4"/>
        <v>__</v>
      </c>
      <c r="C106" s="244" t="str">
        <f>IF(PAF!C114="","",PAF!C114)</f>
        <v/>
      </c>
      <c r="D106" s="245" t="str">
        <f>IF(N106&lt;&gt;"",PAF!$Y114,"")</f>
        <v/>
      </c>
      <c r="E106" s="246" t="str">
        <f>IF(PAF!D114="","",PAF!D114)</f>
        <v/>
      </c>
      <c r="F106" s="246"/>
      <c r="G106" s="245" t="str">
        <f>IF(PAF!E114="","",PAF!E114)</f>
        <v/>
      </c>
      <c r="H106" s="245" t="str">
        <f>IF(PAF!F114="","",PAF!F114)</f>
        <v/>
      </c>
      <c r="I106" s="247" t="str">
        <f>IF(PAF!G114="","",PAF!G114)</f>
        <v/>
      </c>
      <c r="J106" s="247" t="str">
        <f>IF(PAF!H114="","",PAF!H114)</f>
        <v/>
      </c>
      <c r="K106" s="247"/>
      <c r="L106" s="247"/>
      <c r="M106" s="247"/>
      <c r="N106" s="245" t="str">
        <f>IF(PAF!I114="","",PAF!I114)</f>
        <v/>
      </c>
      <c r="O106" s="245" t="str">
        <f>IF(PAF!J114="","",PAF!J114)</f>
        <v/>
      </c>
      <c r="P106" s="245" t="str">
        <f>IF(PAF!K114="","",PAF!K114)</f>
        <v/>
      </c>
      <c r="Q106" s="245" t="str">
        <f>IF(PAF!L114="","",PAF!L114)</f>
        <v/>
      </c>
      <c r="S106" s="153">
        <f t="shared" si="3"/>
        <v>15</v>
      </c>
      <c r="T106" s="154" t="str">
        <f t="shared" si="5"/>
        <v>No</v>
      </c>
      <c r="U106" s="154">
        <v>100</v>
      </c>
    </row>
    <row r="107" spans="2:21">
      <c r="B107" s="244" t="str">
        <f t="shared" si="4"/>
        <v>__</v>
      </c>
      <c r="C107" s="244" t="str">
        <f>IF(PAF!C115="","",PAF!C115)</f>
        <v/>
      </c>
      <c r="D107" s="245" t="str">
        <f>IF(N107&lt;&gt;"",PAF!$Y115,"")</f>
        <v/>
      </c>
      <c r="E107" s="246" t="str">
        <f>IF(PAF!D115="","",PAF!D115)</f>
        <v/>
      </c>
      <c r="F107" s="246"/>
      <c r="G107" s="245" t="str">
        <f>IF(PAF!E115="","",PAF!E115)</f>
        <v/>
      </c>
      <c r="H107" s="245" t="str">
        <f>IF(PAF!F115="","",PAF!F115)</f>
        <v/>
      </c>
      <c r="I107" s="247" t="str">
        <f>IF(PAF!G115="","",PAF!G115)</f>
        <v/>
      </c>
      <c r="J107" s="247" t="str">
        <f>IF(PAF!H115="","",PAF!H115)</f>
        <v/>
      </c>
      <c r="K107" s="247"/>
      <c r="L107" s="247"/>
      <c r="M107" s="247"/>
      <c r="N107" s="245" t="str">
        <f>IF(PAF!I115="","",PAF!I115)</f>
        <v/>
      </c>
      <c r="O107" s="245" t="str">
        <f>IF(PAF!J115="","",PAF!J115)</f>
        <v/>
      </c>
      <c r="P107" s="245" t="str">
        <f>IF(PAF!K115="","",PAF!K115)</f>
        <v/>
      </c>
      <c r="Q107" s="245" t="str">
        <f>IF(PAF!L115="","",PAF!L115)</f>
        <v/>
      </c>
      <c r="S107" s="153">
        <f t="shared" si="3"/>
        <v>15</v>
      </c>
      <c r="T107" s="154" t="str">
        <f t="shared" si="5"/>
        <v>No</v>
      </c>
      <c r="U107" s="154">
        <v>101</v>
      </c>
    </row>
    <row r="108" spans="2:21">
      <c r="B108" s="244" t="str">
        <f t="shared" si="4"/>
        <v>__</v>
      </c>
      <c r="C108" s="244" t="str">
        <f>IF(PAF!C116="","",PAF!C116)</f>
        <v/>
      </c>
      <c r="D108" s="245" t="str">
        <f>IF(N108&lt;&gt;"",PAF!$Y116,"")</f>
        <v/>
      </c>
      <c r="E108" s="246" t="str">
        <f>IF(PAF!D116="","",PAF!D116)</f>
        <v/>
      </c>
      <c r="F108" s="246"/>
      <c r="G108" s="245" t="str">
        <f>IF(PAF!E116="","",PAF!E116)</f>
        <v/>
      </c>
      <c r="H108" s="245" t="str">
        <f>IF(PAF!F116="","",PAF!F116)</f>
        <v/>
      </c>
      <c r="I108" s="247" t="str">
        <f>IF(PAF!G116="","",PAF!G116)</f>
        <v/>
      </c>
      <c r="J108" s="247" t="str">
        <f>IF(PAF!H116="","",PAF!H116)</f>
        <v/>
      </c>
      <c r="K108" s="247"/>
      <c r="L108" s="247"/>
      <c r="M108" s="247"/>
      <c r="N108" s="245" t="str">
        <f>IF(PAF!I116="","",PAF!I116)</f>
        <v/>
      </c>
      <c r="O108" s="245" t="str">
        <f>IF(PAF!J116="","",PAF!J116)</f>
        <v/>
      </c>
      <c r="P108" s="245" t="str">
        <f>IF(PAF!K116="","",PAF!K116)</f>
        <v/>
      </c>
      <c r="Q108" s="245" t="str">
        <f>IF(PAF!L116="","",PAF!L116)</f>
        <v/>
      </c>
      <c r="S108" s="153">
        <f t="shared" si="3"/>
        <v>15</v>
      </c>
      <c r="T108" s="154" t="str">
        <f t="shared" si="5"/>
        <v>No</v>
      </c>
      <c r="U108" s="154">
        <v>102</v>
      </c>
    </row>
    <row r="109" spans="2:21">
      <c r="B109" s="244" t="str">
        <f t="shared" si="4"/>
        <v>__</v>
      </c>
      <c r="C109" s="244" t="str">
        <f>IF(PAF!C117="","",PAF!C117)</f>
        <v/>
      </c>
      <c r="D109" s="245" t="str">
        <f>IF(N109&lt;&gt;"",PAF!$Y117,"")</f>
        <v/>
      </c>
      <c r="E109" s="246" t="str">
        <f>IF(PAF!D117="","",PAF!D117)</f>
        <v/>
      </c>
      <c r="F109" s="246"/>
      <c r="G109" s="245" t="str">
        <f>IF(PAF!E117="","",PAF!E117)</f>
        <v/>
      </c>
      <c r="H109" s="245" t="str">
        <f>IF(PAF!F117="","",PAF!F117)</f>
        <v/>
      </c>
      <c r="I109" s="247" t="str">
        <f>IF(PAF!G117="","",PAF!G117)</f>
        <v/>
      </c>
      <c r="J109" s="247" t="str">
        <f>IF(PAF!H117="","",PAF!H117)</f>
        <v/>
      </c>
      <c r="K109" s="247"/>
      <c r="L109" s="247"/>
      <c r="M109" s="247"/>
      <c r="N109" s="245" t="str">
        <f>IF(PAF!I117="","",PAF!I117)</f>
        <v/>
      </c>
      <c r="O109" s="245" t="str">
        <f>IF(PAF!J117="","",PAF!J117)</f>
        <v/>
      </c>
      <c r="P109" s="245" t="str">
        <f>IF(PAF!K117="","",PAF!K117)</f>
        <v/>
      </c>
      <c r="Q109" s="245" t="str">
        <f>IF(PAF!L117="","",PAF!L117)</f>
        <v/>
      </c>
      <c r="S109" s="153">
        <f t="shared" si="3"/>
        <v>15</v>
      </c>
      <c r="T109" s="154" t="str">
        <f t="shared" si="5"/>
        <v>No</v>
      </c>
      <c r="U109" s="154">
        <v>103</v>
      </c>
    </row>
    <row r="110" spans="2:21">
      <c r="B110" s="244" t="str">
        <f t="shared" si="4"/>
        <v>__</v>
      </c>
      <c r="C110" s="244" t="str">
        <f>IF(PAF!C118="","",PAF!C118)</f>
        <v/>
      </c>
      <c r="D110" s="245" t="str">
        <f>IF(N110&lt;&gt;"",PAF!$Y118,"")</f>
        <v/>
      </c>
      <c r="E110" s="246" t="str">
        <f>IF(PAF!D118="","",PAF!D118)</f>
        <v/>
      </c>
      <c r="F110" s="246"/>
      <c r="G110" s="245" t="str">
        <f>IF(PAF!E118="","",PAF!E118)</f>
        <v/>
      </c>
      <c r="H110" s="245" t="str">
        <f>IF(PAF!F118="","",PAF!F118)</f>
        <v/>
      </c>
      <c r="I110" s="247" t="str">
        <f>IF(PAF!G118="","",PAF!G118)</f>
        <v/>
      </c>
      <c r="J110" s="247" t="str">
        <f>IF(PAF!H118="","",PAF!H118)</f>
        <v/>
      </c>
      <c r="K110" s="247"/>
      <c r="L110" s="247"/>
      <c r="M110" s="247"/>
      <c r="N110" s="245" t="str">
        <f>IF(PAF!I118="","",PAF!I118)</f>
        <v/>
      </c>
      <c r="O110" s="245" t="str">
        <f>IF(PAF!J118="","",PAF!J118)</f>
        <v/>
      </c>
      <c r="P110" s="245" t="str">
        <f>IF(PAF!K118="","",PAF!K118)</f>
        <v/>
      </c>
      <c r="Q110" s="245" t="str">
        <f>IF(PAF!L118="","",PAF!L118)</f>
        <v/>
      </c>
      <c r="S110" s="153">
        <f t="shared" si="3"/>
        <v>15</v>
      </c>
      <c r="T110" s="154" t="str">
        <f t="shared" si="5"/>
        <v>No</v>
      </c>
      <c r="U110" s="154">
        <v>104</v>
      </c>
    </row>
    <row r="111" spans="2:21">
      <c r="B111" s="244" t="str">
        <f t="shared" si="4"/>
        <v>__</v>
      </c>
      <c r="C111" s="244" t="str">
        <f>IF(PAF!C119="","",PAF!C119)</f>
        <v/>
      </c>
      <c r="D111" s="245" t="str">
        <f>IF(N111&lt;&gt;"",PAF!$Y119,"")</f>
        <v/>
      </c>
      <c r="E111" s="246" t="str">
        <f>IF(PAF!D119="","",PAF!D119)</f>
        <v/>
      </c>
      <c r="F111" s="246"/>
      <c r="G111" s="245" t="str">
        <f>IF(PAF!E119="","",PAF!E119)</f>
        <v/>
      </c>
      <c r="H111" s="245" t="str">
        <f>IF(PAF!F119="","",PAF!F119)</f>
        <v/>
      </c>
      <c r="I111" s="247" t="str">
        <f>IF(PAF!G119="","",PAF!G119)</f>
        <v/>
      </c>
      <c r="J111" s="247" t="str">
        <f>IF(PAF!H119="","",PAF!H119)</f>
        <v/>
      </c>
      <c r="K111" s="247"/>
      <c r="L111" s="247"/>
      <c r="M111" s="247"/>
      <c r="N111" s="245" t="str">
        <f>IF(PAF!I119="","",PAF!I119)</f>
        <v/>
      </c>
      <c r="O111" s="245" t="str">
        <f>IF(PAF!J119="","",PAF!J119)</f>
        <v/>
      </c>
      <c r="P111" s="245" t="str">
        <f>IF(PAF!K119="","",PAF!K119)</f>
        <v/>
      </c>
      <c r="Q111" s="245" t="str">
        <f>IF(PAF!L119="","",PAF!L119)</f>
        <v/>
      </c>
      <c r="S111" s="153">
        <f t="shared" si="3"/>
        <v>15</v>
      </c>
      <c r="T111" s="154" t="str">
        <f t="shared" si="5"/>
        <v>No</v>
      </c>
      <c r="U111" s="154">
        <v>105</v>
      </c>
    </row>
    <row r="112" spans="2:21">
      <c r="B112" s="244" t="str">
        <f t="shared" si="4"/>
        <v>__</v>
      </c>
      <c r="C112" s="244" t="str">
        <f>IF(PAF!C120="","",PAF!C120)</f>
        <v/>
      </c>
      <c r="D112" s="245" t="str">
        <f>IF(N112&lt;&gt;"",PAF!$Y120,"")</f>
        <v/>
      </c>
      <c r="E112" s="246" t="str">
        <f>IF(PAF!D120="","",PAF!D120)</f>
        <v/>
      </c>
      <c r="F112" s="246"/>
      <c r="G112" s="245" t="str">
        <f>IF(PAF!E120="","",PAF!E120)</f>
        <v/>
      </c>
      <c r="H112" s="245" t="str">
        <f>IF(PAF!F120="","",PAF!F120)</f>
        <v/>
      </c>
      <c r="I112" s="247" t="str">
        <f>IF(PAF!G120="","",PAF!G120)</f>
        <v/>
      </c>
      <c r="J112" s="247" t="str">
        <f>IF(PAF!H120="","",PAF!H120)</f>
        <v/>
      </c>
      <c r="K112" s="247"/>
      <c r="L112" s="247"/>
      <c r="M112" s="247"/>
      <c r="N112" s="245" t="str">
        <f>IF(PAF!I120="","",PAF!I120)</f>
        <v/>
      </c>
      <c r="O112" s="245" t="str">
        <f>IF(PAF!J120="","",PAF!J120)</f>
        <v/>
      </c>
      <c r="P112" s="245" t="str">
        <f>IF(PAF!K120="","",PAF!K120)</f>
        <v/>
      </c>
      <c r="Q112" s="245" t="str">
        <f>IF(PAF!L120="","",PAF!L120)</f>
        <v/>
      </c>
      <c r="S112" s="153">
        <f t="shared" si="3"/>
        <v>15</v>
      </c>
      <c r="T112" s="154" t="str">
        <f t="shared" si="5"/>
        <v>No</v>
      </c>
      <c r="U112" s="154">
        <v>106</v>
      </c>
    </row>
    <row r="113" spans="2:21">
      <c r="B113" s="244" t="str">
        <f t="shared" si="4"/>
        <v>__</v>
      </c>
      <c r="C113" s="244" t="str">
        <f>IF(PAF!C121="","",PAF!C121)</f>
        <v/>
      </c>
      <c r="D113" s="245" t="str">
        <f>IF(N113&lt;&gt;"",PAF!$Y121,"")</f>
        <v/>
      </c>
      <c r="E113" s="246" t="str">
        <f>IF(PAF!D121="","",PAF!D121)</f>
        <v/>
      </c>
      <c r="F113" s="246"/>
      <c r="G113" s="245" t="str">
        <f>IF(PAF!E121="","",PAF!E121)</f>
        <v/>
      </c>
      <c r="H113" s="245" t="str">
        <f>IF(PAF!F121="","",PAF!F121)</f>
        <v/>
      </c>
      <c r="I113" s="247" t="str">
        <f>IF(PAF!G121="","",PAF!G121)</f>
        <v/>
      </c>
      <c r="J113" s="247" t="str">
        <f>IF(PAF!H121="","",PAF!H121)</f>
        <v/>
      </c>
      <c r="K113" s="247"/>
      <c r="L113" s="247"/>
      <c r="M113" s="247"/>
      <c r="N113" s="245" t="str">
        <f>IF(PAF!I121="","",PAF!I121)</f>
        <v/>
      </c>
      <c r="O113" s="245" t="str">
        <f>IF(PAF!J121="","",PAF!J121)</f>
        <v/>
      </c>
      <c r="P113" s="245" t="str">
        <f>IF(PAF!K121="","",PAF!K121)</f>
        <v/>
      </c>
      <c r="Q113" s="245" t="str">
        <f>IF(PAF!L121="","",PAF!L121)</f>
        <v/>
      </c>
      <c r="S113" s="153">
        <f t="shared" si="3"/>
        <v>15</v>
      </c>
      <c r="T113" s="154" t="str">
        <f t="shared" si="5"/>
        <v>No</v>
      </c>
      <c r="U113" s="154">
        <v>107</v>
      </c>
    </row>
    <row r="114" spans="2:21">
      <c r="B114" s="244" t="str">
        <f t="shared" si="4"/>
        <v>__</v>
      </c>
      <c r="C114" s="244" t="str">
        <f>IF(PAF!C122="","",PAF!C122)</f>
        <v/>
      </c>
      <c r="D114" s="245" t="str">
        <f>IF(N114&lt;&gt;"",PAF!$Y122,"")</f>
        <v/>
      </c>
      <c r="E114" s="246" t="str">
        <f>IF(PAF!D122="","",PAF!D122)</f>
        <v/>
      </c>
      <c r="F114" s="246"/>
      <c r="G114" s="245" t="str">
        <f>IF(PAF!E122="","",PAF!E122)</f>
        <v/>
      </c>
      <c r="H114" s="245" t="str">
        <f>IF(PAF!F122="","",PAF!F122)</f>
        <v/>
      </c>
      <c r="I114" s="247" t="str">
        <f>IF(PAF!G122="","",PAF!G122)</f>
        <v/>
      </c>
      <c r="J114" s="247" t="str">
        <f>IF(PAF!H122="","",PAF!H122)</f>
        <v/>
      </c>
      <c r="K114" s="247"/>
      <c r="L114" s="247"/>
      <c r="M114" s="247"/>
      <c r="N114" s="245" t="str">
        <f>IF(PAF!I122="","",PAF!I122)</f>
        <v/>
      </c>
      <c r="O114" s="245" t="str">
        <f>IF(PAF!J122="","",PAF!J122)</f>
        <v/>
      </c>
      <c r="P114" s="245" t="str">
        <f>IF(PAF!K122="","",PAF!K122)</f>
        <v/>
      </c>
      <c r="Q114" s="245" t="str">
        <f>IF(PAF!L122="","",PAF!L122)</f>
        <v/>
      </c>
      <c r="S114" s="153">
        <f t="shared" si="3"/>
        <v>15</v>
      </c>
      <c r="T114" s="154" t="str">
        <f t="shared" si="5"/>
        <v>No</v>
      </c>
      <c r="U114" s="154">
        <v>108</v>
      </c>
    </row>
    <row r="115" spans="2:21">
      <c r="B115" s="244" t="str">
        <f t="shared" si="4"/>
        <v>__</v>
      </c>
      <c r="C115" s="244" t="str">
        <f>IF(PAF!C123="","",PAF!C123)</f>
        <v/>
      </c>
      <c r="D115" s="245" t="str">
        <f>IF(N115&lt;&gt;"",PAF!$Y123,"")</f>
        <v/>
      </c>
      <c r="E115" s="246" t="str">
        <f>IF(PAF!D123="","",PAF!D123)</f>
        <v/>
      </c>
      <c r="F115" s="246"/>
      <c r="G115" s="245" t="str">
        <f>IF(PAF!E123="","",PAF!E123)</f>
        <v/>
      </c>
      <c r="H115" s="245" t="str">
        <f>IF(PAF!F123="","",PAF!F123)</f>
        <v/>
      </c>
      <c r="I115" s="247" t="str">
        <f>IF(PAF!G123="","",PAF!G123)</f>
        <v/>
      </c>
      <c r="J115" s="247" t="str">
        <f>IF(PAF!H123="","",PAF!H123)</f>
        <v/>
      </c>
      <c r="K115" s="247"/>
      <c r="L115" s="247"/>
      <c r="M115" s="247"/>
      <c r="N115" s="245" t="str">
        <f>IF(PAF!I123="","",PAF!I123)</f>
        <v/>
      </c>
      <c r="O115" s="245" t="str">
        <f>IF(PAF!J123="","",PAF!J123)</f>
        <v/>
      </c>
      <c r="P115" s="245" t="str">
        <f>IF(PAF!K123="","",PAF!K123)</f>
        <v/>
      </c>
      <c r="Q115" s="245" t="str">
        <f>IF(PAF!L123="","",PAF!L123)</f>
        <v/>
      </c>
      <c r="S115" s="153">
        <f t="shared" si="3"/>
        <v>15</v>
      </c>
      <c r="T115" s="154" t="str">
        <f t="shared" si="5"/>
        <v>No</v>
      </c>
      <c r="U115" s="154">
        <v>109</v>
      </c>
    </row>
    <row r="116" spans="2:21">
      <c r="B116" s="244" t="str">
        <f t="shared" si="4"/>
        <v>__</v>
      </c>
      <c r="C116" s="244" t="str">
        <f>IF(PAF!C124="","",PAF!C124)</f>
        <v/>
      </c>
      <c r="D116" s="245" t="str">
        <f>IF(N116&lt;&gt;"",PAF!$Y124,"")</f>
        <v/>
      </c>
      <c r="E116" s="246" t="str">
        <f>IF(PAF!D124="","",PAF!D124)</f>
        <v/>
      </c>
      <c r="F116" s="246"/>
      <c r="G116" s="245" t="str">
        <f>IF(PAF!E124="","",PAF!E124)</f>
        <v/>
      </c>
      <c r="H116" s="245" t="str">
        <f>IF(PAF!F124="","",PAF!F124)</f>
        <v/>
      </c>
      <c r="I116" s="247" t="str">
        <f>IF(PAF!G124="","",PAF!G124)</f>
        <v/>
      </c>
      <c r="J116" s="247" t="str">
        <f>IF(PAF!H124="","",PAF!H124)</f>
        <v/>
      </c>
      <c r="K116" s="247"/>
      <c r="L116" s="247"/>
      <c r="M116" s="247"/>
      <c r="N116" s="245" t="str">
        <f>IF(PAF!I124="","",PAF!I124)</f>
        <v/>
      </c>
      <c r="O116" s="245" t="str">
        <f>IF(PAF!J124="","",PAF!J124)</f>
        <v/>
      </c>
      <c r="P116" s="245" t="str">
        <f>IF(PAF!K124="","",PAF!K124)</f>
        <v/>
      </c>
      <c r="Q116" s="245" t="str">
        <f>IF(PAF!L124="","",PAF!L124)</f>
        <v/>
      </c>
      <c r="S116" s="153">
        <f t="shared" si="3"/>
        <v>15</v>
      </c>
      <c r="T116" s="154" t="str">
        <f t="shared" si="5"/>
        <v>No</v>
      </c>
      <c r="U116" s="154">
        <v>110</v>
      </c>
    </row>
    <row r="117" spans="2:21">
      <c r="B117" s="244" t="str">
        <f t="shared" si="4"/>
        <v>__</v>
      </c>
      <c r="C117" s="244" t="str">
        <f>IF(PAF!C125="","",PAF!C125)</f>
        <v/>
      </c>
      <c r="D117" s="245" t="str">
        <f>IF(N117&lt;&gt;"",PAF!$Y125,"")</f>
        <v/>
      </c>
      <c r="E117" s="246" t="str">
        <f>IF(PAF!D125="","",PAF!D125)</f>
        <v/>
      </c>
      <c r="F117" s="246"/>
      <c r="G117" s="245" t="str">
        <f>IF(PAF!E125="","",PAF!E125)</f>
        <v/>
      </c>
      <c r="H117" s="245" t="str">
        <f>IF(PAF!F125="","",PAF!F125)</f>
        <v/>
      </c>
      <c r="I117" s="247" t="str">
        <f>IF(PAF!G125="","",PAF!G125)</f>
        <v/>
      </c>
      <c r="J117" s="247" t="str">
        <f>IF(PAF!H125="","",PAF!H125)</f>
        <v/>
      </c>
      <c r="K117" s="247"/>
      <c r="L117" s="247"/>
      <c r="M117" s="247"/>
      <c r="N117" s="245" t="str">
        <f>IF(PAF!I125="","",PAF!I125)</f>
        <v/>
      </c>
      <c r="O117" s="245" t="str">
        <f>IF(PAF!J125="","",PAF!J125)</f>
        <v/>
      </c>
      <c r="P117" s="245" t="str">
        <f>IF(PAF!K125="","",PAF!K125)</f>
        <v/>
      </c>
      <c r="Q117" s="245" t="str">
        <f>IF(PAF!L125="","",PAF!L125)</f>
        <v/>
      </c>
      <c r="S117" s="153">
        <f t="shared" si="3"/>
        <v>15</v>
      </c>
      <c r="T117" s="154" t="str">
        <f t="shared" si="5"/>
        <v>No</v>
      </c>
      <c r="U117" s="154">
        <v>111</v>
      </c>
    </row>
    <row r="118" spans="2:21">
      <c r="B118" s="244" t="str">
        <f t="shared" si="4"/>
        <v>__</v>
      </c>
      <c r="C118" s="244" t="str">
        <f>IF(PAF!C126="","",PAF!C126)</f>
        <v/>
      </c>
      <c r="D118" s="245" t="str">
        <f>IF(N118&lt;&gt;"",PAF!$Y126,"")</f>
        <v/>
      </c>
      <c r="E118" s="246" t="str">
        <f>IF(PAF!D126="","",PAF!D126)</f>
        <v/>
      </c>
      <c r="F118" s="246"/>
      <c r="G118" s="245" t="str">
        <f>IF(PAF!E126="","",PAF!E126)</f>
        <v/>
      </c>
      <c r="H118" s="245" t="str">
        <f>IF(PAF!F126="","",PAF!F126)</f>
        <v/>
      </c>
      <c r="I118" s="247" t="str">
        <f>IF(PAF!G126="","",PAF!G126)</f>
        <v/>
      </c>
      <c r="J118" s="247" t="str">
        <f>IF(PAF!H126="","",PAF!H126)</f>
        <v/>
      </c>
      <c r="K118" s="247"/>
      <c r="L118" s="247"/>
      <c r="M118" s="247"/>
      <c r="N118" s="245" t="str">
        <f>IF(PAF!I126="","",PAF!I126)</f>
        <v/>
      </c>
      <c r="O118" s="245" t="str">
        <f>IF(PAF!J126="","",PAF!J126)</f>
        <v/>
      </c>
      <c r="P118" s="245" t="str">
        <f>IF(PAF!K126="","",PAF!K126)</f>
        <v/>
      </c>
      <c r="Q118" s="245" t="str">
        <f>IF(PAF!L126="","",PAF!L126)</f>
        <v/>
      </c>
      <c r="S118" s="153">
        <f t="shared" si="3"/>
        <v>15</v>
      </c>
      <c r="T118" s="154" t="str">
        <f t="shared" si="5"/>
        <v>No</v>
      </c>
      <c r="U118" s="154">
        <v>112</v>
      </c>
    </row>
    <row r="119" spans="2:21">
      <c r="B119" s="244" t="str">
        <f t="shared" si="4"/>
        <v>__</v>
      </c>
      <c r="C119" s="244" t="str">
        <f>IF(PAF!C127="","",PAF!C127)</f>
        <v/>
      </c>
      <c r="D119" s="245" t="str">
        <f>IF(N119&lt;&gt;"",PAF!$Y127,"")</f>
        <v/>
      </c>
      <c r="E119" s="246" t="str">
        <f>IF(PAF!D127="","",PAF!D127)</f>
        <v/>
      </c>
      <c r="F119" s="246"/>
      <c r="G119" s="245" t="str">
        <f>IF(PAF!E127="","",PAF!E127)</f>
        <v/>
      </c>
      <c r="H119" s="245" t="str">
        <f>IF(PAF!F127="","",PAF!F127)</f>
        <v/>
      </c>
      <c r="I119" s="247" t="str">
        <f>IF(PAF!G127="","",PAF!G127)</f>
        <v/>
      </c>
      <c r="J119" s="247" t="str">
        <f>IF(PAF!H127="","",PAF!H127)</f>
        <v/>
      </c>
      <c r="K119" s="247"/>
      <c r="L119" s="247"/>
      <c r="M119" s="247"/>
      <c r="N119" s="245" t="str">
        <f>IF(PAF!I127="","",PAF!I127)</f>
        <v/>
      </c>
      <c r="O119" s="245" t="str">
        <f>IF(PAF!J127="","",PAF!J127)</f>
        <v/>
      </c>
      <c r="P119" s="245" t="str">
        <f>IF(PAF!K127="","",PAF!K127)</f>
        <v/>
      </c>
      <c r="Q119" s="245" t="str">
        <f>IF(PAF!L127="","",PAF!L127)</f>
        <v/>
      </c>
      <c r="S119" s="153">
        <f t="shared" si="3"/>
        <v>15</v>
      </c>
      <c r="T119" s="154" t="str">
        <f t="shared" si="5"/>
        <v>No</v>
      </c>
      <c r="U119" s="154">
        <v>113</v>
      </c>
    </row>
    <row r="120" spans="2:21">
      <c r="B120" s="244" t="str">
        <f t="shared" si="4"/>
        <v>__</v>
      </c>
      <c r="C120" s="244" t="str">
        <f>IF(PAF!C128="","",PAF!C128)</f>
        <v/>
      </c>
      <c r="D120" s="245" t="str">
        <f>IF(N120&lt;&gt;"",PAF!$Y128,"")</f>
        <v/>
      </c>
      <c r="E120" s="246" t="str">
        <f>IF(PAF!D128="","",PAF!D128)</f>
        <v/>
      </c>
      <c r="F120" s="246"/>
      <c r="G120" s="245" t="str">
        <f>IF(PAF!E128="","",PAF!E128)</f>
        <v/>
      </c>
      <c r="H120" s="245" t="str">
        <f>IF(PAF!F128="","",PAF!F128)</f>
        <v/>
      </c>
      <c r="I120" s="247" t="str">
        <f>IF(PAF!G128="","",PAF!G128)</f>
        <v/>
      </c>
      <c r="J120" s="247" t="str">
        <f>IF(PAF!H128="","",PAF!H128)</f>
        <v/>
      </c>
      <c r="K120" s="247"/>
      <c r="L120" s="247"/>
      <c r="M120" s="247"/>
      <c r="N120" s="245" t="str">
        <f>IF(PAF!I128="","",PAF!I128)</f>
        <v/>
      </c>
      <c r="O120" s="245" t="str">
        <f>IF(PAF!J128="","",PAF!J128)</f>
        <v/>
      </c>
      <c r="P120" s="245" t="str">
        <f>IF(PAF!K128="","",PAF!K128)</f>
        <v/>
      </c>
      <c r="Q120" s="245" t="str">
        <f>IF(PAF!L128="","",PAF!L128)</f>
        <v/>
      </c>
      <c r="S120" s="153">
        <f t="shared" si="3"/>
        <v>15</v>
      </c>
      <c r="T120" s="154" t="str">
        <f t="shared" si="5"/>
        <v>No</v>
      </c>
      <c r="U120" s="154">
        <v>114</v>
      </c>
    </row>
    <row r="121" spans="2:21">
      <c r="B121" s="244" t="str">
        <f t="shared" si="4"/>
        <v>__</v>
      </c>
      <c r="C121" s="244" t="str">
        <f>IF(PAF!C129="","",PAF!C129)</f>
        <v/>
      </c>
      <c r="D121" s="245" t="str">
        <f>IF(N121&lt;&gt;"",PAF!$Y129,"")</f>
        <v/>
      </c>
      <c r="E121" s="246" t="str">
        <f>IF(PAF!D129="","",PAF!D129)</f>
        <v/>
      </c>
      <c r="F121" s="246"/>
      <c r="G121" s="245" t="str">
        <f>IF(PAF!E129="","",PAF!E129)</f>
        <v/>
      </c>
      <c r="H121" s="245" t="str">
        <f>IF(PAF!F129="","",PAF!F129)</f>
        <v/>
      </c>
      <c r="I121" s="247" t="str">
        <f>IF(PAF!G129="","",PAF!G129)</f>
        <v/>
      </c>
      <c r="J121" s="247" t="str">
        <f>IF(PAF!H129="","",PAF!H129)</f>
        <v/>
      </c>
      <c r="K121" s="247"/>
      <c r="L121" s="247"/>
      <c r="M121" s="247"/>
      <c r="N121" s="245" t="str">
        <f>IF(PAF!I129="","",PAF!I129)</f>
        <v/>
      </c>
      <c r="O121" s="245" t="str">
        <f>IF(PAF!J129="","",PAF!J129)</f>
        <v/>
      </c>
      <c r="P121" s="245" t="str">
        <f>IF(PAF!K129="","",PAF!K129)</f>
        <v/>
      </c>
      <c r="Q121" s="245" t="str">
        <f>IF(PAF!L129="","",PAF!L129)</f>
        <v/>
      </c>
      <c r="S121" s="153">
        <f t="shared" si="3"/>
        <v>15</v>
      </c>
      <c r="T121" s="154" t="str">
        <f t="shared" si="5"/>
        <v>No</v>
      </c>
      <c r="U121" s="154">
        <v>115</v>
      </c>
    </row>
    <row r="122" spans="2:21">
      <c r="B122" s="244" t="str">
        <f t="shared" si="4"/>
        <v>__</v>
      </c>
      <c r="C122" s="244" t="str">
        <f>IF(PAF!C130="","",PAF!C130)</f>
        <v/>
      </c>
      <c r="D122" s="245" t="str">
        <f>IF(N122&lt;&gt;"",PAF!$Y130,"")</f>
        <v/>
      </c>
      <c r="E122" s="246" t="str">
        <f>IF(PAF!D130="","",PAF!D130)</f>
        <v/>
      </c>
      <c r="F122" s="246"/>
      <c r="G122" s="245" t="str">
        <f>IF(PAF!E130="","",PAF!E130)</f>
        <v/>
      </c>
      <c r="H122" s="245" t="str">
        <f>IF(PAF!F130="","",PAF!F130)</f>
        <v/>
      </c>
      <c r="I122" s="247" t="str">
        <f>IF(PAF!G130="","",PAF!G130)</f>
        <v/>
      </c>
      <c r="J122" s="247" t="str">
        <f>IF(PAF!H130="","",PAF!H130)</f>
        <v/>
      </c>
      <c r="K122" s="247"/>
      <c r="L122" s="247"/>
      <c r="M122" s="247"/>
      <c r="N122" s="245" t="str">
        <f>IF(PAF!I130="","",PAF!I130)</f>
        <v/>
      </c>
      <c r="O122" s="245" t="str">
        <f>IF(PAF!J130="","",PAF!J130)</f>
        <v/>
      </c>
      <c r="P122" s="245" t="str">
        <f>IF(PAF!K130="","",PAF!K130)</f>
        <v/>
      </c>
      <c r="Q122" s="245" t="str">
        <f>IF(PAF!L130="","",PAF!L130)</f>
        <v/>
      </c>
      <c r="S122" s="153">
        <f t="shared" si="3"/>
        <v>15</v>
      </c>
      <c r="T122" s="154" t="str">
        <f t="shared" si="5"/>
        <v>No</v>
      </c>
      <c r="U122" s="154">
        <v>116</v>
      </c>
    </row>
    <row r="123" spans="2:21">
      <c r="B123" s="244" t="str">
        <f t="shared" si="4"/>
        <v>__</v>
      </c>
      <c r="C123" s="244" t="str">
        <f>IF(PAF!C131="","",PAF!C131)</f>
        <v/>
      </c>
      <c r="D123" s="245" t="str">
        <f>IF(N123&lt;&gt;"",PAF!$Y131,"")</f>
        <v/>
      </c>
      <c r="E123" s="246" t="str">
        <f>IF(PAF!D131="","",PAF!D131)</f>
        <v/>
      </c>
      <c r="F123" s="246"/>
      <c r="G123" s="245" t="str">
        <f>IF(PAF!E131="","",PAF!E131)</f>
        <v/>
      </c>
      <c r="H123" s="245" t="str">
        <f>IF(PAF!F131="","",PAF!F131)</f>
        <v/>
      </c>
      <c r="I123" s="247" t="str">
        <f>IF(PAF!G131="","",PAF!G131)</f>
        <v/>
      </c>
      <c r="J123" s="247" t="str">
        <f>IF(PAF!H131="","",PAF!H131)</f>
        <v/>
      </c>
      <c r="K123" s="247"/>
      <c r="L123" s="247"/>
      <c r="M123" s="247"/>
      <c r="N123" s="245" t="str">
        <f>IF(PAF!I131="","",PAF!I131)</f>
        <v/>
      </c>
      <c r="O123" s="245" t="str">
        <f>IF(PAF!J131="","",PAF!J131)</f>
        <v/>
      </c>
      <c r="P123" s="245" t="str">
        <f>IF(PAF!K131="","",PAF!K131)</f>
        <v/>
      </c>
      <c r="Q123" s="245" t="str">
        <f>IF(PAF!L131="","",PAF!L131)</f>
        <v/>
      </c>
      <c r="S123" s="153">
        <f t="shared" si="3"/>
        <v>15</v>
      </c>
      <c r="T123" s="154" t="str">
        <f t="shared" si="5"/>
        <v>No</v>
      </c>
      <c r="U123" s="154">
        <v>117</v>
      </c>
    </row>
    <row r="124" spans="2:21">
      <c r="B124" s="244" t="str">
        <f t="shared" si="4"/>
        <v>__</v>
      </c>
      <c r="C124" s="244" t="str">
        <f>IF(PAF!C132="","",PAF!C132)</f>
        <v/>
      </c>
      <c r="D124" s="245" t="str">
        <f>IF(N124&lt;&gt;"",PAF!$Y132,"")</f>
        <v/>
      </c>
      <c r="E124" s="246" t="str">
        <f>IF(PAF!D132="","",PAF!D132)</f>
        <v/>
      </c>
      <c r="F124" s="246"/>
      <c r="G124" s="245" t="str">
        <f>IF(PAF!E132="","",PAF!E132)</f>
        <v/>
      </c>
      <c r="H124" s="245" t="str">
        <f>IF(PAF!F132="","",PAF!F132)</f>
        <v/>
      </c>
      <c r="I124" s="247" t="str">
        <f>IF(PAF!G132="","",PAF!G132)</f>
        <v/>
      </c>
      <c r="J124" s="247" t="str">
        <f>IF(PAF!H132="","",PAF!H132)</f>
        <v/>
      </c>
      <c r="K124" s="247"/>
      <c r="L124" s="247"/>
      <c r="M124" s="247"/>
      <c r="N124" s="245" t="str">
        <f>IF(PAF!I132="","",PAF!I132)</f>
        <v/>
      </c>
      <c r="O124" s="245" t="str">
        <f>IF(PAF!J132="","",PAF!J132)</f>
        <v/>
      </c>
      <c r="P124" s="245" t="str">
        <f>IF(PAF!K132="","",PAF!K132)</f>
        <v/>
      </c>
      <c r="Q124" s="245" t="str">
        <f>IF(PAF!L132="","",PAF!L132)</f>
        <v/>
      </c>
      <c r="S124" s="153">
        <f t="shared" si="3"/>
        <v>15</v>
      </c>
      <c r="T124" s="154" t="str">
        <f t="shared" si="5"/>
        <v>No</v>
      </c>
      <c r="U124" s="154">
        <v>118</v>
      </c>
    </row>
    <row r="125" spans="2:21">
      <c r="B125" s="244" t="str">
        <f t="shared" si="4"/>
        <v>__</v>
      </c>
      <c r="C125" s="244" t="str">
        <f>IF(PAF!C133="","",PAF!C133)</f>
        <v/>
      </c>
      <c r="D125" s="245" t="str">
        <f>IF(N125&lt;&gt;"",PAF!$Y133,"")</f>
        <v/>
      </c>
      <c r="E125" s="246" t="str">
        <f>IF(PAF!D133="","",PAF!D133)</f>
        <v/>
      </c>
      <c r="F125" s="246"/>
      <c r="G125" s="245" t="str">
        <f>IF(PAF!E133="","",PAF!E133)</f>
        <v/>
      </c>
      <c r="H125" s="245" t="str">
        <f>IF(PAF!F133="","",PAF!F133)</f>
        <v/>
      </c>
      <c r="I125" s="247" t="str">
        <f>IF(PAF!G133="","",PAF!G133)</f>
        <v/>
      </c>
      <c r="J125" s="247" t="str">
        <f>IF(PAF!H133="","",PAF!H133)</f>
        <v/>
      </c>
      <c r="K125" s="247"/>
      <c r="L125" s="247"/>
      <c r="M125" s="247"/>
      <c r="N125" s="245" t="str">
        <f>IF(PAF!I133="","",PAF!I133)</f>
        <v/>
      </c>
      <c r="O125" s="245" t="str">
        <f>IF(PAF!J133="","",PAF!J133)</f>
        <v/>
      </c>
      <c r="P125" s="245" t="str">
        <f>IF(PAF!K133="","",PAF!K133)</f>
        <v/>
      </c>
      <c r="Q125" s="245" t="str">
        <f>IF(PAF!L133="","",PAF!L133)</f>
        <v/>
      </c>
      <c r="S125" s="153">
        <f t="shared" si="3"/>
        <v>15</v>
      </c>
      <c r="T125" s="154" t="str">
        <f t="shared" si="5"/>
        <v>No</v>
      </c>
      <c r="U125" s="154">
        <v>119</v>
      </c>
    </row>
    <row r="126" spans="2:21">
      <c r="B126" s="244" t="str">
        <f t="shared" si="4"/>
        <v>__</v>
      </c>
      <c r="C126" s="244" t="str">
        <f>IF(PAF!C134="","",PAF!C134)</f>
        <v/>
      </c>
      <c r="D126" s="245" t="str">
        <f>IF(N126&lt;&gt;"",PAF!$Y134,"")</f>
        <v/>
      </c>
      <c r="E126" s="246" t="str">
        <f>IF(PAF!D134="","",PAF!D134)</f>
        <v/>
      </c>
      <c r="F126" s="246"/>
      <c r="G126" s="245" t="str">
        <f>IF(PAF!E134="","",PAF!E134)</f>
        <v/>
      </c>
      <c r="H126" s="245" t="str">
        <f>IF(PAF!F134="","",PAF!F134)</f>
        <v/>
      </c>
      <c r="I126" s="247" t="str">
        <f>IF(PAF!G134="","",PAF!G134)</f>
        <v/>
      </c>
      <c r="J126" s="247" t="str">
        <f>IF(PAF!H134="","",PAF!H134)</f>
        <v/>
      </c>
      <c r="K126" s="247"/>
      <c r="L126" s="247"/>
      <c r="M126" s="247"/>
      <c r="N126" s="245" t="str">
        <f>IF(PAF!I134="","",PAF!I134)</f>
        <v/>
      </c>
      <c r="O126" s="245" t="str">
        <f>IF(PAF!J134="","",PAF!J134)</f>
        <v/>
      </c>
      <c r="P126" s="245" t="str">
        <f>IF(PAF!K134="","",PAF!K134)</f>
        <v/>
      </c>
      <c r="Q126" s="245" t="str">
        <f>IF(PAF!L134="","",PAF!L134)</f>
        <v/>
      </c>
      <c r="S126" s="153">
        <f t="shared" si="3"/>
        <v>15</v>
      </c>
      <c r="T126" s="154" t="str">
        <f t="shared" si="5"/>
        <v>No</v>
      </c>
      <c r="U126" s="154">
        <v>120</v>
      </c>
    </row>
    <row r="127" spans="2:21">
      <c r="B127" s="244" t="str">
        <f t="shared" si="4"/>
        <v>__</v>
      </c>
      <c r="C127" s="244" t="str">
        <f>IF(PAF!C135="","",PAF!C135)</f>
        <v/>
      </c>
      <c r="D127" s="245" t="str">
        <f>IF(N127&lt;&gt;"",PAF!$Y135,"")</f>
        <v/>
      </c>
      <c r="E127" s="246" t="str">
        <f>IF(PAF!D135="","",PAF!D135)</f>
        <v/>
      </c>
      <c r="F127" s="246"/>
      <c r="G127" s="245" t="str">
        <f>IF(PAF!E135="","",PAF!E135)</f>
        <v/>
      </c>
      <c r="H127" s="245" t="str">
        <f>IF(PAF!F135="","",PAF!F135)</f>
        <v/>
      </c>
      <c r="I127" s="247" t="str">
        <f>IF(PAF!G135="","",PAF!G135)</f>
        <v/>
      </c>
      <c r="J127" s="247" t="str">
        <f>IF(PAF!H135="","",PAF!H135)</f>
        <v/>
      </c>
      <c r="K127" s="247"/>
      <c r="L127" s="247"/>
      <c r="M127" s="247"/>
      <c r="N127" s="245" t="str">
        <f>IF(PAF!I135="","",PAF!I135)</f>
        <v/>
      </c>
      <c r="O127" s="245" t="str">
        <f>IF(PAF!J135="","",PAF!J135)</f>
        <v/>
      </c>
      <c r="P127" s="245" t="str">
        <f>IF(PAF!K135="","",PAF!K135)</f>
        <v/>
      </c>
      <c r="Q127" s="245" t="str">
        <f>IF(PAF!L135="","",PAF!L135)</f>
        <v/>
      </c>
      <c r="S127" s="153">
        <f t="shared" si="3"/>
        <v>15</v>
      </c>
      <c r="T127" s="154" t="str">
        <f t="shared" si="5"/>
        <v>No</v>
      </c>
      <c r="U127" s="154">
        <v>121</v>
      </c>
    </row>
    <row r="128" spans="2:21">
      <c r="B128" s="244" t="str">
        <f t="shared" si="4"/>
        <v>__</v>
      </c>
      <c r="C128" s="244" t="str">
        <f>IF(PAF!C136="","",PAF!C136)</f>
        <v/>
      </c>
      <c r="D128" s="245" t="str">
        <f>IF(N128&lt;&gt;"",PAF!$Y136,"")</f>
        <v/>
      </c>
      <c r="E128" s="246" t="str">
        <f>IF(PAF!D136="","",PAF!D136)</f>
        <v/>
      </c>
      <c r="F128" s="246"/>
      <c r="G128" s="245" t="str">
        <f>IF(PAF!E136="","",PAF!E136)</f>
        <v/>
      </c>
      <c r="H128" s="245" t="str">
        <f>IF(PAF!F136="","",PAF!F136)</f>
        <v/>
      </c>
      <c r="I128" s="247" t="str">
        <f>IF(PAF!G136="","",PAF!G136)</f>
        <v/>
      </c>
      <c r="J128" s="247" t="str">
        <f>IF(PAF!H136="","",PAF!H136)</f>
        <v/>
      </c>
      <c r="K128" s="247"/>
      <c r="L128" s="247"/>
      <c r="M128" s="247"/>
      <c r="N128" s="245" t="str">
        <f>IF(PAF!I136="","",PAF!I136)</f>
        <v/>
      </c>
      <c r="O128" s="245" t="str">
        <f>IF(PAF!J136="","",PAF!J136)</f>
        <v/>
      </c>
      <c r="P128" s="245" t="str">
        <f>IF(PAF!K136="","",PAF!K136)</f>
        <v/>
      </c>
      <c r="Q128" s="245" t="str">
        <f>IF(PAF!L136="","",PAF!L136)</f>
        <v/>
      </c>
      <c r="S128" s="153">
        <f t="shared" si="3"/>
        <v>15</v>
      </c>
      <c r="T128" s="154" t="str">
        <f t="shared" si="5"/>
        <v>No</v>
      </c>
      <c r="U128" s="154">
        <v>122</v>
      </c>
    </row>
    <row r="129" spans="2:21">
      <c r="B129" s="244" t="str">
        <f t="shared" si="4"/>
        <v>__</v>
      </c>
      <c r="C129" s="244" t="str">
        <f>IF(PAF!C137="","",PAF!C137)</f>
        <v/>
      </c>
      <c r="D129" s="245" t="str">
        <f>IF(N129&lt;&gt;"",PAF!$Y137,"")</f>
        <v/>
      </c>
      <c r="E129" s="246" t="str">
        <f>IF(PAF!D137="","",PAF!D137)</f>
        <v/>
      </c>
      <c r="F129" s="246"/>
      <c r="G129" s="245" t="str">
        <f>IF(PAF!E137="","",PAF!E137)</f>
        <v/>
      </c>
      <c r="H129" s="245" t="str">
        <f>IF(PAF!F137="","",PAF!F137)</f>
        <v/>
      </c>
      <c r="I129" s="247" t="str">
        <f>IF(PAF!G137="","",PAF!G137)</f>
        <v/>
      </c>
      <c r="J129" s="247" t="str">
        <f>IF(PAF!H137="","",PAF!H137)</f>
        <v/>
      </c>
      <c r="K129" s="247"/>
      <c r="L129" s="247"/>
      <c r="M129" s="247"/>
      <c r="N129" s="245" t="str">
        <f>IF(PAF!I137="","",PAF!I137)</f>
        <v/>
      </c>
      <c r="O129" s="245" t="str">
        <f>IF(PAF!J137="","",PAF!J137)</f>
        <v/>
      </c>
      <c r="P129" s="245" t="str">
        <f>IF(PAF!K137="","",PAF!K137)</f>
        <v/>
      </c>
      <c r="Q129" s="245" t="str">
        <f>IF(PAF!L137="","",PAF!L137)</f>
        <v/>
      </c>
      <c r="S129" s="153">
        <f t="shared" si="3"/>
        <v>15</v>
      </c>
      <c r="T129" s="154" t="str">
        <f t="shared" si="5"/>
        <v>No</v>
      </c>
      <c r="U129" s="154">
        <v>123</v>
      </c>
    </row>
    <row r="130" spans="2:21">
      <c r="B130" s="244" t="str">
        <f t="shared" si="4"/>
        <v>__</v>
      </c>
      <c r="C130" s="244" t="str">
        <f>IF(PAF!C138="","",PAF!C138)</f>
        <v/>
      </c>
      <c r="D130" s="245" t="str">
        <f>IF(N130&lt;&gt;"",PAF!$Y138,"")</f>
        <v/>
      </c>
      <c r="E130" s="246" t="str">
        <f>IF(PAF!D138="","",PAF!D138)</f>
        <v/>
      </c>
      <c r="F130" s="246"/>
      <c r="G130" s="245" t="str">
        <f>IF(PAF!E138="","",PAF!E138)</f>
        <v/>
      </c>
      <c r="H130" s="245" t="str">
        <f>IF(PAF!F138="","",PAF!F138)</f>
        <v/>
      </c>
      <c r="I130" s="247" t="str">
        <f>IF(PAF!G138="","",PAF!G138)</f>
        <v/>
      </c>
      <c r="J130" s="247" t="str">
        <f>IF(PAF!H138="","",PAF!H138)</f>
        <v/>
      </c>
      <c r="K130" s="247"/>
      <c r="L130" s="247"/>
      <c r="M130" s="247"/>
      <c r="N130" s="245" t="str">
        <f>IF(PAF!I138="","",PAF!I138)</f>
        <v/>
      </c>
      <c r="O130" s="245" t="str">
        <f>IF(PAF!J138="","",PAF!J138)</f>
        <v/>
      </c>
      <c r="P130" s="245" t="str">
        <f>IF(PAF!K138="","",PAF!K138)</f>
        <v/>
      </c>
      <c r="Q130" s="245" t="str">
        <f>IF(PAF!L138="","",PAF!L138)</f>
        <v/>
      </c>
      <c r="S130" s="153">
        <f t="shared" si="3"/>
        <v>15</v>
      </c>
      <c r="T130" s="154" t="str">
        <f t="shared" si="5"/>
        <v>No</v>
      </c>
      <c r="U130" s="154">
        <v>124</v>
      </c>
    </row>
    <row r="131" spans="2:21">
      <c r="B131" s="244" t="str">
        <f t="shared" si="4"/>
        <v>__</v>
      </c>
      <c r="C131" s="244" t="str">
        <f>IF(PAF!C139="","",PAF!C139)</f>
        <v/>
      </c>
      <c r="D131" s="245" t="str">
        <f>IF(N131&lt;&gt;"",PAF!$Y139,"")</f>
        <v/>
      </c>
      <c r="E131" s="246" t="str">
        <f>IF(PAF!D139="","",PAF!D139)</f>
        <v/>
      </c>
      <c r="F131" s="246"/>
      <c r="G131" s="245" t="str">
        <f>IF(PAF!E139="","",PAF!E139)</f>
        <v/>
      </c>
      <c r="H131" s="245" t="str">
        <f>IF(PAF!F139="","",PAF!F139)</f>
        <v/>
      </c>
      <c r="I131" s="247" t="str">
        <f>IF(PAF!G139="","",PAF!G139)</f>
        <v/>
      </c>
      <c r="J131" s="247" t="str">
        <f>IF(PAF!H139="","",PAF!H139)</f>
        <v/>
      </c>
      <c r="K131" s="247"/>
      <c r="L131" s="247"/>
      <c r="M131" s="247"/>
      <c r="N131" s="245" t="str">
        <f>IF(PAF!I139="","",PAF!I139)</f>
        <v/>
      </c>
      <c r="O131" s="245" t="str">
        <f>IF(PAF!J139="","",PAF!J139)</f>
        <v/>
      </c>
      <c r="P131" s="245" t="str">
        <f>IF(PAF!K139="","",PAF!K139)</f>
        <v/>
      </c>
      <c r="Q131" s="245" t="str">
        <f>IF(PAF!L139="","",PAF!L139)</f>
        <v/>
      </c>
      <c r="S131" s="153">
        <f t="shared" si="3"/>
        <v>15</v>
      </c>
      <c r="T131" s="154" t="str">
        <f t="shared" si="5"/>
        <v>No</v>
      </c>
      <c r="U131" s="154">
        <v>125</v>
      </c>
    </row>
    <row r="132" spans="2:21">
      <c r="B132" s="244" t="str">
        <f t="shared" si="4"/>
        <v>__</v>
      </c>
      <c r="C132" s="244" t="str">
        <f>IF(PAF!C140="","",PAF!C140)</f>
        <v/>
      </c>
      <c r="D132" s="245" t="str">
        <f>IF(N132&lt;&gt;"",PAF!$Y140,"")</f>
        <v/>
      </c>
      <c r="E132" s="246" t="str">
        <f>IF(PAF!D140="","",PAF!D140)</f>
        <v/>
      </c>
      <c r="F132" s="246"/>
      <c r="G132" s="245" t="str">
        <f>IF(PAF!E140="","",PAF!E140)</f>
        <v/>
      </c>
      <c r="H132" s="245" t="str">
        <f>IF(PAF!F140="","",PAF!F140)</f>
        <v/>
      </c>
      <c r="I132" s="247" t="str">
        <f>IF(PAF!G140="","",PAF!G140)</f>
        <v/>
      </c>
      <c r="J132" s="247" t="str">
        <f>IF(PAF!H140="","",PAF!H140)</f>
        <v/>
      </c>
      <c r="K132" s="247"/>
      <c r="L132" s="247"/>
      <c r="M132" s="247"/>
      <c r="N132" s="245" t="str">
        <f>IF(PAF!I140="","",PAF!I140)</f>
        <v/>
      </c>
      <c r="O132" s="245" t="str">
        <f>IF(PAF!J140="","",PAF!J140)</f>
        <v/>
      </c>
      <c r="P132" s="245" t="str">
        <f>IF(PAF!K140="","",PAF!K140)</f>
        <v/>
      </c>
      <c r="Q132" s="245" t="str">
        <f>IF(PAF!L140="","",PAF!L140)</f>
        <v/>
      </c>
      <c r="S132" s="153">
        <f t="shared" si="3"/>
        <v>15</v>
      </c>
      <c r="T132" s="154" t="str">
        <f t="shared" si="5"/>
        <v>No</v>
      </c>
      <c r="U132" s="154">
        <v>126</v>
      </c>
    </row>
    <row r="133" spans="2:21">
      <c r="B133" s="244" t="str">
        <f t="shared" si="4"/>
        <v>__</v>
      </c>
      <c r="C133" s="244" t="str">
        <f>IF(PAF!C141="","",PAF!C141)</f>
        <v/>
      </c>
      <c r="D133" s="245" t="str">
        <f>IF(N133&lt;&gt;"",PAF!$Y141,"")</f>
        <v/>
      </c>
      <c r="E133" s="246" t="str">
        <f>IF(PAF!D141="","",PAF!D141)</f>
        <v/>
      </c>
      <c r="F133" s="246"/>
      <c r="G133" s="245" t="str">
        <f>IF(PAF!E141="","",PAF!E141)</f>
        <v/>
      </c>
      <c r="H133" s="245" t="str">
        <f>IF(PAF!F141="","",PAF!F141)</f>
        <v/>
      </c>
      <c r="I133" s="247" t="str">
        <f>IF(PAF!G141="","",PAF!G141)</f>
        <v/>
      </c>
      <c r="J133" s="247" t="str">
        <f>IF(PAF!H141="","",PAF!H141)</f>
        <v/>
      </c>
      <c r="K133" s="247"/>
      <c r="L133" s="247"/>
      <c r="M133" s="247"/>
      <c r="N133" s="245" t="str">
        <f>IF(PAF!I141="","",PAF!I141)</f>
        <v/>
      </c>
      <c r="O133" s="245" t="str">
        <f>IF(PAF!J141="","",PAF!J141)</f>
        <v/>
      </c>
      <c r="P133" s="245" t="str">
        <f>IF(PAF!K141="","",PAF!K141)</f>
        <v/>
      </c>
      <c r="Q133" s="245" t="str">
        <f>IF(PAF!L141="","",PAF!L141)</f>
        <v/>
      </c>
      <c r="S133" s="153">
        <f t="shared" si="3"/>
        <v>15</v>
      </c>
      <c r="T133" s="154" t="str">
        <f t="shared" si="5"/>
        <v>No</v>
      </c>
      <c r="U133" s="154">
        <v>127</v>
      </c>
    </row>
    <row r="134" spans="2:21">
      <c r="B134" s="244" t="str">
        <f t="shared" si="4"/>
        <v>__</v>
      </c>
      <c r="C134" s="244" t="str">
        <f>IF(PAF!C142="","",PAF!C142)</f>
        <v/>
      </c>
      <c r="D134" s="245" t="str">
        <f>IF(N134&lt;&gt;"",PAF!$Y142,"")</f>
        <v/>
      </c>
      <c r="E134" s="246" t="str">
        <f>IF(PAF!D142="","",PAF!D142)</f>
        <v/>
      </c>
      <c r="F134" s="246"/>
      <c r="G134" s="245" t="str">
        <f>IF(PAF!E142="","",PAF!E142)</f>
        <v/>
      </c>
      <c r="H134" s="245" t="str">
        <f>IF(PAF!F142="","",PAF!F142)</f>
        <v/>
      </c>
      <c r="I134" s="247" t="str">
        <f>IF(PAF!G142="","",PAF!G142)</f>
        <v/>
      </c>
      <c r="J134" s="247" t="str">
        <f>IF(PAF!H142="","",PAF!H142)</f>
        <v/>
      </c>
      <c r="K134" s="247"/>
      <c r="L134" s="247"/>
      <c r="M134" s="247"/>
      <c r="N134" s="245" t="str">
        <f>IF(PAF!I142="","",PAF!I142)</f>
        <v/>
      </c>
      <c r="O134" s="245" t="str">
        <f>IF(PAF!J142="","",PAF!J142)</f>
        <v/>
      </c>
      <c r="P134" s="245" t="str">
        <f>IF(PAF!K142="","",PAF!K142)</f>
        <v/>
      </c>
      <c r="Q134" s="245" t="str">
        <f>IF(PAF!L142="","",PAF!L142)</f>
        <v/>
      </c>
      <c r="S134" s="153">
        <f t="shared" si="3"/>
        <v>15</v>
      </c>
      <c r="T134" s="154" t="str">
        <f t="shared" si="5"/>
        <v>No</v>
      </c>
      <c r="U134" s="154">
        <v>128</v>
      </c>
    </row>
    <row r="135" spans="2:21">
      <c r="B135" s="244" t="str">
        <f t="shared" si="4"/>
        <v>__</v>
      </c>
      <c r="C135" s="244" t="str">
        <f>IF(PAF!C143="","",PAF!C143)</f>
        <v/>
      </c>
      <c r="D135" s="245" t="str">
        <f>IF(N135&lt;&gt;"",PAF!$Y143,"")</f>
        <v/>
      </c>
      <c r="E135" s="246" t="str">
        <f>IF(PAF!D143="","",PAF!D143)</f>
        <v/>
      </c>
      <c r="F135" s="246"/>
      <c r="G135" s="245" t="str">
        <f>IF(PAF!E143="","",PAF!E143)</f>
        <v/>
      </c>
      <c r="H135" s="245" t="str">
        <f>IF(PAF!F143="","",PAF!F143)</f>
        <v/>
      </c>
      <c r="I135" s="247" t="str">
        <f>IF(PAF!G143="","",PAF!G143)</f>
        <v/>
      </c>
      <c r="J135" s="247" t="str">
        <f>IF(PAF!H143="","",PAF!H143)</f>
        <v/>
      </c>
      <c r="K135" s="247"/>
      <c r="L135" s="247"/>
      <c r="M135" s="247"/>
      <c r="N135" s="245" t="str">
        <f>IF(PAF!I143="","",PAF!I143)</f>
        <v/>
      </c>
      <c r="O135" s="245" t="str">
        <f>IF(PAF!J143="","",PAF!J143)</f>
        <v/>
      </c>
      <c r="P135" s="245" t="str">
        <f>IF(PAF!K143="","",PAF!K143)</f>
        <v/>
      </c>
      <c r="Q135" s="245" t="str">
        <f>IF(PAF!L143="","",PAF!L143)</f>
        <v/>
      </c>
      <c r="S135" s="153">
        <f t="shared" ref="S135:S198" si="6">COUNTIF(C135:Q135,"")</f>
        <v>15</v>
      </c>
      <c r="T135" s="154" t="str">
        <f t="shared" si="5"/>
        <v>No</v>
      </c>
      <c r="U135" s="154">
        <v>129</v>
      </c>
    </row>
    <row r="136" spans="2:21">
      <c r="B136" s="244" t="str">
        <f t="shared" ref="B136:B199" si="7">CONCATENATE($D$2,"_",$D$3,"_",$D$4)</f>
        <v>__</v>
      </c>
      <c r="C136" s="244" t="str">
        <f>IF(PAF!C144="","",PAF!C144)</f>
        <v/>
      </c>
      <c r="D136" s="245" t="str">
        <f>IF(N136&lt;&gt;"",PAF!$Y144,"")</f>
        <v/>
      </c>
      <c r="E136" s="246" t="str">
        <f>IF(PAF!D144="","",PAF!D144)</f>
        <v/>
      </c>
      <c r="F136" s="246"/>
      <c r="G136" s="245" t="str">
        <f>IF(PAF!E144="","",PAF!E144)</f>
        <v/>
      </c>
      <c r="H136" s="245" t="str">
        <f>IF(PAF!F144="","",PAF!F144)</f>
        <v/>
      </c>
      <c r="I136" s="247" t="str">
        <f>IF(PAF!G144="","",PAF!G144)</f>
        <v/>
      </c>
      <c r="J136" s="247" t="str">
        <f>IF(PAF!H144="","",PAF!H144)</f>
        <v/>
      </c>
      <c r="K136" s="247"/>
      <c r="L136" s="247"/>
      <c r="M136" s="247"/>
      <c r="N136" s="245" t="str">
        <f>IF(PAF!I144="","",PAF!I144)</f>
        <v/>
      </c>
      <c r="O136" s="245" t="str">
        <f>IF(PAF!J144="","",PAF!J144)</f>
        <v/>
      </c>
      <c r="P136" s="245" t="str">
        <f>IF(PAF!K144="","",PAF!K144)</f>
        <v/>
      </c>
      <c r="Q136" s="245" t="str">
        <f>IF(PAF!L144="","",PAF!L144)</f>
        <v/>
      </c>
      <c r="S136" s="153">
        <f t="shared" si="6"/>
        <v>15</v>
      </c>
      <c r="T136" s="154" t="str">
        <f t="shared" ref="T136:T199" si="8">IF(AND(S136&gt;4,S136&lt;14),"Missing data","No")</f>
        <v>No</v>
      </c>
      <c r="U136" s="154">
        <v>130</v>
      </c>
    </row>
    <row r="137" spans="2:21">
      <c r="B137" s="244" t="str">
        <f t="shared" si="7"/>
        <v>__</v>
      </c>
      <c r="C137" s="244" t="str">
        <f>IF(PAF!C145="","",PAF!C145)</f>
        <v/>
      </c>
      <c r="D137" s="245" t="str">
        <f>IF(N137&lt;&gt;"",PAF!$Y145,"")</f>
        <v/>
      </c>
      <c r="E137" s="246" t="str">
        <f>IF(PAF!D145="","",PAF!D145)</f>
        <v/>
      </c>
      <c r="F137" s="246"/>
      <c r="G137" s="245" t="str">
        <f>IF(PAF!E145="","",PAF!E145)</f>
        <v/>
      </c>
      <c r="H137" s="245" t="str">
        <f>IF(PAF!F145="","",PAF!F145)</f>
        <v/>
      </c>
      <c r="I137" s="247" t="str">
        <f>IF(PAF!G145="","",PAF!G145)</f>
        <v/>
      </c>
      <c r="J137" s="247" t="str">
        <f>IF(PAF!H145="","",PAF!H145)</f>
        <v/>
      </c>
      <c r="K137" s="247"/>
      <c r="L137" s="247"/>
      <c r="M137" s="247"/>
      <c r="N137" s="245" t="str">
        <f>IF(PAF!I145="","",PAF!I145)</f>
        <v/>
      </c>
      <c r="O137" s="245" t="str">
        <f>IF(PAF!J145="","",PAF!J145)</f>
        <v/>
      </c>
      <c r="P137" s="245" t="str">
        <f>IF(PAF!K145="","",PAF!K145)</f>
        <v/>
      </c>
      <c r="Q137" s="245" t="str">
        <f>IF(PAF!L145="","",PAF!L145)</f>
        <v/>
      </c>
      <c r="S137" s="153">
        <f t="shared" si="6"/>
        <v>15</v>
      </c>
      <c r="T137" s="154" t="str">
        <f t="shared" si="8"/>
        <v>No</v>
      </c>
      <c r="U137" s="154">
        <v>131</v>
      </c>
    </row>
    <row r="138" spans="2:21">
      <c r="B138" s="244" t="str">
        <f t="shared" si="7"/>
        <v>__</v>
      </c>
      <c r="C138" s="244" t="str">
        <f>IF(PAF!C146="","",PAF!C146)</f>
        <v/>
      </c>
      <c r="D138" s="245" t="str">
        <f>IF(N138&lt;&gt;"",PAF!$Y146,"")</f>
        <v/>
      </c>
      <c r="E138" s="246" t="str">
        <f>IF(PAF!D146="","",PAF!D146)</f>
        <v/>
      </c>
      <c r="F138" s="246"/>
      <c r="G138" s="245" t="str">
        <f>IF(PAF!E146="","",PAF!E146)</f>
        <v/>
      </c>
      <c r="H138" s="245" t="str">
        <f>IF(PAF!F146="","",PAF!F146)</f>
        <v/>
      </c>
      <c r="I138" s="247" t="str">
        <f>IF(PAF!G146="","",PAF!G146)</f>
        <v/>
      </c>
      <c r="J138" s="247" t="str">
        <f>IF(PAF!H146="","",PAF!H146)</f>
        <v/>
      </c>
      <c r="K138" s="247"/>
      <c r="L138" s="247"/>
      <c r="M138" s="247"/>
      <c r="N138" s="245" t="str">
        <f>IF(PAF!I146="","",PAF!I146)</f>
        <v/>
      </c>
      <c r="O138" s="245" t="str">
        <f>IF(PAF!J146="","",PAF!J146)</f>
        <v/>
      </c>
      <c r="P138" s="245" t="str">
        <f>IF(PAF!K146="","",PAF!K146)</f>
        <v/>
      </c>
      <c r="Q138" s="245" t="str">
        <f>IF(PAF!L146="","",PAF!L146)</f>
        <v/>
      </c>
      <c r="S138" s="153">
        <f t="shared" si="6"/>
        <v>15</v>
      </c>
      <c r="T138" s="154" t="str">
        <f t="shared" si="8"/>
        <v>No</v>
      </c>
      <c r="U138" s="154">
        <v>132</v>
      </c>
    </row>
    <row r="139" spans="2:21">
      <c r="B139" s="244" t="str">
        <f t="shared" si="7"/>
        <v>__</v>
      </c>
      <c r="C139" s="244" t="str">
        <f>IF(PAF!C147="","",PAF!C147)</f>
        <v/>
      </c>
      <c r="D139" s="245" t="str">
        <f>IF(N139&lt;&gt;"",PAF!$Y147,"")</f>
        <v/>
      </c>
      <c r="E139" s="246" t="str">
        <f>IF(PAF!D147="","",PAF!D147)</f>
        <v/>
      </c>
      <c r="F139" s="246"/>
      <c r="G139" s="245" t="str">
        <f>IF(PAF!E147="","",PAF!E147)</f>
        <v/>
      </c>
      <c r="H139" s="245" t="str">
        <f>IF(PAF!F147="","",PAF!F147)</f>
        <v/>
      </c>
      <c r="I139" s="247" t="str">
        <f>IF(PAF!G147="","",PAF!G147)</f>
        <v/>
      </c>
      <c r="J139" s="247" t="str">
        <f>IF(PAF!H147="","",PAF!H147)</f>
        <v/>
      </c>
      <c r="K139" s="247"/>
      <c r="L139" s="247"/>
      <c r="M139" s="247"/>
      <c r="N139" s="245" t="str">
        <f>IF(PAF!I147="","",PAF!I147)</f>
        <v/>
      </c>
      <c r="O139" s="245" t="str">
        <f>IF(PAF!J147="","",PAF!J147)</f>
        <v/>
      </c>
      <c r="P139" s="245" t="str">
        <f>IF(PAF!K147="","",PAF!K147)</f>
        <v/>
      </c>
      <c r="Q139" s="245" t="str">
        <f>IF(PAF!L147="","",PAF!L147)</f>
        <v/>
      </c>
      <c r="S139" s="153">
        <f t="shared" si="6"/>
        <v>15</v>
      </c>
      <c r="T139" s="154" t="str">
        <f t="shared" si="8"/>
        <v>No</v>
      </c>
      <c r="U139" s="154">
        <v>133</v>
      </c>
    </row>
    <row r="140" spans="2:21">
      <c r="B140" s="244" t="str">
        <f t="shared" si="7"/>
        <v>__</v>
      </c>
      <c r="C140" s="244" t="str">
        <f>IF(PAF!C148="","",PAF!C148)</f>
        <v/>
      </c>
      <c r="D140" s="245" t="str">
        <f>IF(N140&lt;&gt;"",PAF!$Y148,"")</f>
        <v/>
      </c>
      <c r="E140" s="246" t="str">
        <f>IF(PAF!D148="","",PAF!D148)</f>
        <v/>
      </c>
      <c r="F140" s="246"/>
      <c r="G140" s="245" t="str">
        <f>IF(PAF!E148="","",PAF!E148)</f>
        <v/>
      </c>
      <c r="H140" s="245" t="str">
        <f>IF(PAF!F148="","",PAF!F148)</f>
        <v/>
      </c>
      <c r="I140" s="247" t="str">
        <f>IF(PAF!G148="","",PAF!G148)</f>
        <v/>
      </c>
      <c r="J140" s="247" t="str">
        <f>IF(PAF!H148="","",PAF!H148)</f>
        <v/>
      </c>
      <c r="K140" s="247"/>
      <c r="L140" s="247"/>
      <c r="M140" s="247"/>
      <c r="N140" s="245" t="str">
        <f>IF(PAF!I148="","",PAF!I148)</f>
        <v/>
      </c>
      <c r="O140" s="245" t="str">
        <f>IF(PAF!J148="","",PAF!J148)</f>
        <v/>
      </c>
      <c r="P140" s="245" t="str">
        <f>IF(PAF!K148="","",PAF!K148)</f>
        <v/>
      </c>
      <c r="Q140" s="245" t="str">
        <f>IF(PAF!L148="","",PAF!L148)</f>
        <v/>
      </c>
      <c r="S140" s="153">
        <f t="shared" si="6"/>
        <v>15</v>
      </c>
      <c r="T140" s="154" t="str">
        <f t="shared" si="8"/>
        <v>No</v>
      </c>
      <c r="U140" s="154">
        <v>134</v>
      </c>
    </row>
    <row r="141" spans="2:21">
      <c r="B141" s="244" t="str">
        <f t="shared" si="7"/>
        <v>__</v>
      </c>
      <c r="C141" s="244" t="str">
        <f>IF(PAF!C149="","",PAF!C149)</f>
        <v/>
      </c>
      <c r="D141" s="245" t="str">
        <f>IF(N141&lt;&gt;"",PAF!$Y149,"")</f>
        <v/>
      </c>
      <c r="E141" s="246" t="str">
        <f>IF(PAF!D149="","",PAF!D149)</f>
        <v/>
      </c>
      <c r="F141" s="246"/>
      <c r="G141" s="245" t="str">
        <f>IF(PAF!E149="","",PAF!E149)</f>
        <v/>
      </c>
      <c r="H141" s="245" t="str">
        <f>IF(PAF!F149="","",PAF!F149)</f>
        <v/>
      </c>
      <c r="I141" s="247" t="str">
        <f>IF(PAF!G149="","",PAF!G149)</f>
        <v/>
      </c>
      <c r="J141" s="247" t="str">
        <f>IF(PAF!H149="","",PAF!H149)</f>
        <v/>
      </c>
      <c r="K141" s="247"/>
      <c r="L141" s="247"/>
      <c r="M141" s="247"/>
      <c r="N141" s="245" t="str">
        <f>IF(PAF!I149="","",PAF!I149)</f>
        <v/>
      </c>
      <c r="O141" s="245" t="str">
        <f>IF(PAF!J149="","",PAF!J149)</f>
        <v/>
      </c>
      <c r="P141" s="245" t="str">
        <f>IF(PAF!K149="","",PAF!K149)</f>
        <v/>
      </c>
      <c r="Q141" s="245" t="str">
        <f>IF(PAF!L149="","",PAF!L149)</f>
        <v/>
      </c>
      <c r="S141" s="153">
        <f t="shared" si="6"/>
        <v>15</v>
      </c>
      <c r="T141" s="154" t="str">
        <f t="shared" si="8"/>
        <v>No</v>
      </c>
      <c r="U141" s="154">
        <v>135</v>
      </c>
    </row>
    <row r="142" spans="2:21">
      <c r="B142" s="244" t="str">
        <f t="shared" si="7"/>
        <v>__</v>
      </c>
      <c r="C142" s="244" t="str">
        <f>IF(PAF!C150="","",PAF!C150)</f>
        <v/>
      </c>
      <c r="D142" s="245" t="str">
        <f>IF(N142&lt;&gt;"",PAF!$Y150,"")</f>
        <v/>
      </c>
      <c r="E142" s="246" t="str">
        <f>IF(PAF!D150="","",PAF!D150)</f>
        <v/>
      </c>
      <c r="F142" s="246"/>
      <c r="G142" s="245" t="str">
        <f>IF(PAF!E150="","",PAF!E150)</f>
        <v/>
      </c>
      <c r="H142" s="245" t="str">
        <f>IF(PAF!F150="","",PAF!F150)</f>
        <v/>
      </c>
      <c r="I142" s="247" t="str">
        <f>IF(PAF!G150="","",PAF!G150)</f>
        <v/>
      </c>
      <c r="J142" s="247" t="str">
        <f>IF(PAF!H150="","",PAF!H150)</f>
        <v/>
      </c>
      <c r="K142" s="247"/>
      <c r="L142" s="247"/>
      <c r="M142" s="247"/>
      <c r="N142" s="245" t="str">
        <f>IF(PAF!I150="","",PAF!I150)</f>
        <v/>
      </c>
      <c r="O142" s="245" t="str">
        <f>IF(PAF!J150="","",PAF!J150)</f>
        <v/>
      </c>
      <c r="P142" s="245" t="str">
        <f>IF(PAF!K150="","",PAF!K150)</f>
        <v/>
      </c>
      <c r="Q142" s="245" t="str">
        <f>IF(PAF!L150="","",PAF!L150)</f>
        <v/>
      </c>
      <c r="S142" s="153">
        <f t="shared" si="6"/>
        <v>15</v>
      </c>
      <c r="T142" s="154" t="str">
        <f t="shared" si="8"/>
        <v>No</v>
      </c>
      <c r="U142" s="154">
        <v>136</v>
      </c>
    </row>
    <row r="143" spans="2:21">
      <c r="B143" s="244" t="str">
        <f t="shared" si="7"/>
        <v>__</v>
      </c>
      <c r="C143" s="244" t="str">
        <f>IF(PAF!C151="","",PAF!C151)</f>
        <v/>
      </c>
      <c r="D143" s="245" t="str">
        <f>IF(N143&lt;&gt;"",PAF!$Y151,"")</f>
        <v/>
      </c>
      <c r="E143" s="246" t="str">
        <f>IF(PAF!D151="","",PAF!D151)</f>
        <v/>
      </c>
      <c r="F143" s="246"/>
      <c r="G143" s="245" t="str">
        <f>IF(PAF!E151="","",PAF!E151)</f>
        <v/>
      </c>
      <c r="H143" s="245" t="str">
        <f>IF(PAF!F151="","",PAF!F151)</f>
        <v/>
      </c>
      <c r="I143" s="247" t="str">
        <f>IF(PAF!G151="","",PAF!G151)</f>
        <v/>
      </c>
      <c r="J143" s="247" t="str">
        <f>IF(PAF!H151="","",PAF!H151)</f>
        <v/>
      </c>
      <c r="K143" s="247"/>
      <c r="L143" s="247"/>
      <c r="M143" s="247"/>
      <c r="N143" s="245" t="str">
        <f>IF(PAF!I151="","",PAF!I151)</f>
        <v/>
      </c>
      <c r="O143" s="245" t="str">
        <f>IF(PAF!J151="","",PAF!J151)</f>
        <v/>
      </c>
      <c r="P143" s="245" t="str">
        <f>IF(PAF!K151="","",PAF!K151)</f>
        <v/>
      </c>
      <c r="Q143" s="245" t="str">
        <f>IF(PAF!L151="","",PAF!L151)</f>
        <v/>
      </c>
      <c r="S143" s="153">
        <f t="shared" si="6"/>
        <v>15</v>
      </c>
      <c r="T143" s="154" t="str">
        <f t="shared" si="8"/>
        <v>No</v>
      </c>
      <c r="U143" s="154">
        <v>137</v>
      </c>
    </row>
    <row r="144" spans="2:21">
      <c r="B144" s="244" t="str">
        <f t="shared" si="7"/>
        <v>__</v>
      </c>
      <c r="C144" s="244" t="str">
        <f>IF(PAF!C152="","",PAF!C152)</f>
        <v/>
      </c>
      <c r="D144" s="245" t="str">
        <f>IF(N144&lt;&gt;"",PAF!$Y152,"")</f>
        <v/>
      </c>
      <c r="E144" s="246" t="str">
        <f>IF(PAF!D152="","",PAF!D152)</f>
        <v/>
      </c>
      <c r="F144" s="246"/>
      <c r="G144" s="245" t="str">
        <f>IF(PAF!E152="","",PAF!E152)</f>
        <v/>
      </c>
      <c r="H144" s="245" t="str">
        <f>IF(PAF!F152="","",PAF!F152)</f>
        <v/>
      </c>
      <c r="I144" s="247" t="str">
        <f>IF(PAF!G152="","",PAF!G152)</f>
        <v/>
      </c>
      <c r="J144" s="247" t="str">
        <f>IF(PAF!H152="","",PAF!H152)</f>
        <v/>
      </c>
      <c r="K144" s="247"/>
      <c r="L144" s="247"/>
      <c r="M144" s="247"/>
      <c r="N144" s="245" t="str">
        <f>IF(PAF!I152="","",PAF!I152)</f>
        <v/>
      </c>
      <c r="O144" s="245" t="str">
        <f>IF(PAF!J152="","",PAF!J152)</f>
        <v/>
      </c>
      <c r="P144" s="245" t="str">
        <f>IF(PAF!K152="","",PAF!K152)</f>
        <v/>
      </c>
      <c r="Q144" s="245" t="str">
        <f>IF(PAF!L152="","",PAF!L152)</f>
        <v/>
      </c>
      <c r="S144" s="153">
        <f t="shared" si="6"/>
        <v>15</v>
      </c>
      <c r="T144" s="154" t="str">
        <f t="shared" si="8"/>
        <v>No</v>
      </c>
      <c r="U144" s="154">
        <v>138</v>
      </c>
    </row>
    <row r="145" spans="2:21">
      <c r="B145" s="244" t="str">
        <f t="shared" si="7"/>
        <v>__</v>
      </c>
      <c r="C145" s="244" t="str">
        <f>IF(PAF!C153="","",PAF!C153)</f>
        <v/>
      </c>
      <c r="D145" s="245" t="str">
        <f>IF(N145&lt;&gt;"",PAF!$Y153,"")</f>
        <v/>
      </c>
      <c r="E145" s="246" t="str">
        <f>IF(PAF!D153="","",PAF!D153)</f>
        <v/>
      </c>
      <c r="F145" s="246"/>
      <c r="G145" s="245" t="str">
        <f>IF(PAF!E153="","",PAF!E153)</f>
        <v/>
      </c>
      <c r="H145" s="245" t="str">
        <f>IF(PAF!F153="","",PAF!F153)</f>
        <v/>
      </c>
      <c r="I145" s="247" t="str">
        <f>IF(PAF!G153="","",PAF!G153)</f>
        <v/>
      </c>
      <c r="J145" s="247" t="str">
        <f>IF(PAF!H153="","",PAF!H153)</f>
        <v/>
      </c>
      <c r="K145" s="247"/>
      <c r="L145" s="247"/>
      <c r="M145" s="247"/>
      <c r="N145" s="245" t="str">
        <f>IF(PAF!I153="","",PAF!I153)</f>
        <v/>
      </c>
      <c r="O145" s="245" t="str">
        <f>IF(PAF!J153="","",PAF!J153)</f>
        <v/>
      </c>
      <c r="P145" s="245" t="str">
        <f>IF(PAF!K153="","",PAF!K153)</f>
        <v/>
      </c>
      <c r="Q145" s="245" t="str">
        <f>IF(PAF!L153="","",PAF!L153)</f>
        <v/>
      </c>
      <c r="S145" s="153">
        <f t="shared" si="6"/>
        <v>15</v>
      </c>
      <c r="T145" s="154" t="str">
        <f t="shared" si="8"/>
        <v>No</v>
      </c>
      <c r="U145" s="154">
        <v>139</v>
      </c>
    </row>
    <row r="146" spans="2:21">
      <c r="B146" s="244" t="str">
        <f t="shared" si="7"/>
        <v>__</v>
      </c>
      <c r="C146" s="244" t="str">
        <f>IF(PAF!C154="","",PAF!C154)</f>
        <v/>
      </c>
      <c r="D146" s="245" t="str">
        <f>IF(N146&lt;&gt;"",PAF!$Y154,"")</f>
        <v/>
      </c>
      <c r="E146" s="246" t="str">
        <f>IF(PAF!D154="","",PAF!D154)</f>
        <v/>
      </c>
      <c r="F146" s="246"/>
      <c r="G146" s="245" t="str">
        <f>IF(PAF!E154="","",PAF!E154)</f>
        <v/>
      </c>
      <c r="H146" s="245" t="str">
        <f>IF(PAF!F154="","",PAF!F154)</f>
        <v/>
      </c>
      <c r="I146" s="247" t="str">
        <f>IF(PAF!G154="","",PAF!G154)</f>
        <v/>
      </c>
      <c r="J146" s="247" t="str">
        <f>IF(PAF!H154="","",PAF!H154)</f>
        <v/>
      </c>
      <c r="K146" s="247"/>
      <c r="L146" s="247"/>
      <c r="M146" s="247"/>
      <c r="N146" s="245" t="str">
        <f>IF(PAF!I154="","",PAF!I154)</f>
        <v/>
      </c>
      <c r="O146" s="245" t="str">
        <f>IF(PAF!J154="","",PAF!J154)</f>
        <v/>
      </c>
      <c r="P146" s="245" t="str">
        <f>IF(PAF!K154="","",PAF!K154)</f>
        <v/>
      </c>
      <c r="Q146" s="245" t="str">
        <f>IF(PAF!L154="","",PAF!L154)</f>
        <v/>
      </c>
      <c r="S146" s="153">
        <f t="shared" si="6"/>
        <v>15</v>
      </c>
      <c r="T146" s="154" t="str">
        <f t="shared" si="8"/>
        <v>No</v>
      </c>
      <c r="U146" s="154">
        <v>140</v>
      </c>
    </row>
    <row r="147" spans="2:21">
      <c r="B147" s="244" t="str">
        <f t="shared" si="7"/>
        <v>__</v>
      </c>
      <c r="C147" s="244" t="str">
        <f>IF(PAF!C155="","",PAF!C155)</f>
        <v/>
      </c>
      <c r="D147" s="245" t="str">
        <f>IF(N147&lt;&gt;"",PAF!$Y155,"")</f>
        <v/>
      </c>
      <c r="E147" s="246" t="str">
        <f>IF(PAF!D155="","",PAF!D155)</f>
        <v/>
      </c>
      <c r="F147" s="246"/>
      <c r="G147" s="245" t="str">
        <f>IF(PAF!E155="","",PAF!E155)</f>
        <v/>
      </c>
      <c r="H147" s="245" t="str">
        <f>IF(PAF!F155="","",PAF!F155)</f>
        <v/>
      </c>
      <c r="I147" s="247" t="str">
        <f>IF(PAF!G155="","",PAF!G155)</f>
        <v/>
      </c>
      <c r="J147" s="247" t="str">
        <f>IF(PAF!H155="","",PAF!H155)</f>
        <v/>
      </c>
      <c r="K147" s="247"/>
      <c r="L147" s="247"/>
      <c r="M147" s="247"/>
      <c r="N147" s="245" t="str">
        <f>IF(PAF!I155="","",PAF!I155)</f>
        <v/>
      </c>
      <c r="O147" s="245" t="str">
        <f>IF(PAF!J155="","",PAF!J155)</f>
        <v/>
      </c>
      <c r="P147" s="245" t="str">
        <f>IF(PAF!K155="","",PAF!K155)</f>
        <v/>
      </c>
      <c r="Q147" s="245" t="str">
        <f>IF(PAF!L155="","",PAF!L155)</f>
        <v/>
      </c>
      <c r="S147" s="153">
        <f t="shared" si="6"/>
        <v>15</v>
      </c>
      <c r="T147" s="154" t="str">
        <f t="shared" si="8"/>
        <v>No</v>
      </c>
      <c r="U147" s="154">
        <v>141</v>
      </c>
    </row>
    <row r="148" spans="2:21">
      <c r="B148" s="244" t="str">
        <f t="shared" si="7"/>
        <v>__</v>
      </c>
      <c r="C148" s="244" t="str">
        <f>IF(PAF!C156="","",PAF!C156)</f>
        <v/>
      </c>
      <c r="D148" s="245" t="str">
        <f>IF(N148&lt;&gt;"",PAF!$Y156,"")</f>
        <v/>
      </c>
      <c r="E148" s="246" t="str">
        <f>IF(PAF!D156="","",PAF!D156)</f>
        <v/>
      </c>
      <c r="F148" s="246"/>
      <c r="G148" s="245" t="str">
        <f>IF(PAF!E156="","",PAF!E156)</f>
        <v/>
      </c>
      <c r="H148" s="245" t="str">
        <f>IF(PAF!F156="","",PAF!F156)</f>
        <v/>
      </c>
      <c r="I148" s="247" t="str">
        <f>IF(PAF!G156="","",PAF!G156)</f>
        <v/>
      </c>
      <c r="J148" s="247" t="str">
        <f>IF(PAF!H156="","",PAF!H156)</f>
        <v/>
      </c>
      <c r="K148" s="247"/>
      <c r="L148" s="247"/>
      <c r="M148" s="247"/>
      <c r="N148" s="245" t="str">
        <f>IF(PAF!I156="","",PAF!I156)</f>
        <v/>
      </c>
      <c r="O148" s="245" t="str">
        <f>IF(PAF!J156="","",PAF!J156)</f>
        <v/>
      </c>
      <c r="P148" s="245" t="str">
        <f>IF(PAF!K156="","",PAF!K156)</f>
        <v/>
      </c>
      <c r="Q148" s="245" t="str">
        <f>IF(PAF!L156="","",PAF!L156)</f>
        <v/>
      </c>
      <c r="S148" s="153">
        <f t="shared" si="6"/>
        <v>15</v>
      </c>
      <c r="T148" s="154" t="str">
        <f t="shared" si="8"/>
        <v>No</v>
      </c>
      <c r="U148" s="154">
        <v>142</v>
      </c>
    </row>
    <row r="149" spans="2:21">
      <c r="B149" s="244" t="str">
        <f t="shared" si="7"/>
        <v>__</v>
      </c>
      <c r="C149" s="244" t="str">
        <f>IF(PAF!C157="","",PAF!C157)</f>
        <v/>
      </c>
      <c r="D149" s="245" t="str">
        <f>IF(N149&lt;&gt;"",PAF!$Y157,"")</f>
        <v/>
      </c>
      <c r="E149" s="246" t="str">
        <f>IF(PAF!D157="","",PAF!D157)</f>
        <v/>
      </c>
      <c r="F149" s="246"/>
      <c r="G149" s="245" t="str">
        <f>IF(PAF!E157="","",PAF!E157)</f>
        <v/>
      </c>
      <c r="H149" s="245" t="str">
        <f>IF(PAF!F157="","",PAF!F157)</f>
        <v/>
      </c>
      <c r="I149" s="247" t="str">
        <f>IF(PAF!G157="","",PAF!G157)</f>
        <v/>
      </c>
      <c r="J149" s="247" t="str">
        <f>IF(PAF!H157="","",PAF!H157)</f>
        <v/>
      </c>
      <c r="K149" s="247"/>
      <c r="L149" s="247"/>
      <c r="M149" s="247"/>
      <c r="N149" s="245" t="str">
        <f>IF(PAF!I157="","",PAF!I157)</f>
        <v/>
      </c>
      <c r="O149" s="245" t="str">
        <f>IF(PAF!J157="","",PAF!J157)</f>
        <v/>
      </c>
      <c r="P149" s="245" t="str">
        <f>IF(PAF!K157="","",PAF!K157)</f>
        <v/>
      </c>
      <c r="Q149" s="245" t="str">
        <f>IF(PAF!L157="","",PAF!L157)</f>
        <v/>
      </c>
      <c r="S149" s="153">
        <f t="shared" si="6"/>
        <v>15</v>
      </c>
      <c r="T149" s="154" t="str">
        <f t="shared" si="8"/>
        <v>No</v>
      </c>
      <c r="U149" s="154">
        <v>143</v>
      </c>
    </row>
    <row r="150" spans="2:21">
      <c r="B150" s="244" t="str">
        <f t="shared" si="7"/>
        <v>__</v>
      </c>
      <c r="C150" s="244" t="str">
        <f>IF(PAF!C158="","",PAF!C158)</f>
        <v/>
      </c>
      <c r="D150" s="245" t="str">
        <f>IF(N150&lt;&gt;"",PAF!$Y158,"")</f>
        <v/>
      </c>
      <c r="E150" s="246" t="str">
        <f>IF(PAF!D158="","",PAF!D158)</f>
        <v/>
      </c>
      <c r="F150" s="246"/>
      <c r="G150" s="245" t="str">
        <f>IF(PAF!E158="","",PAF!E158)</f>
        <v/>
      </c>
      <c r="H150" s="245" t="str">
        <f>IF(PAF!F158="","",PAF!F158)</f>
        <v/>
      </c>
      <c r="I150" s="247" t="str">
        <f>IF(PAF!G158="","",PAF!G158)</f>
        <v/>
      </c>
      <c r="J150" s="247" t="str">
        <f>IF(PAF!H158="","",PAF!H158)</f>
        <v/>
      </c>
      <c r="K150" s="247"/>
      <c r="L150" s="247"/>
      <c r="M150" s="247"/>
      <c r="N150" s="245" t="str">
        <f>IF(PAF!I158="","",PAF!I158)</f>
        <v/>
      </c>
      <c r="O150" s="245" t="str">
        <f>IF(PAF!J158="","",PAF!J158)</f>
        <v/>
      </c>
      <c r="P150" s="245" t="str">
        <f>IF(PAF!K158="","",PAF!K158)</f>
        <v/>
      </c>
      <c r="Q150" s="245" t="str">
        <f>IF(PAF!L158="","",PAF!L158)</f>
        <v/>
      </c>
      <c r="S150" s="153">
        <f t="shared" si="6"/>
        <v>15</v>
      </c>
      <c r="T150" s="154" t="str">
        <f t="shared" si="8"/>
        <v>No</v>
      </c>
      <c r="U150" s="154">
        <v>144</v>
      </c>
    </row>
    <row r="151" spans="2:21">
      <c r="B151" s="244" t="str">
        <f t="shared" si="7"/>
        <v>__</v>
      </c>
      <c r="C151" s="244" t="str">
        <f>IF(PAF!C159="","",PAF!C159)</f>
        <v/>
      </c>
      <c r="D151" s="245" t="str">
        <f>IF(N151&lt;&gt;"",PAF!$Y159,"")</f>
        <v/>
      </c>
      <c r="E151" s="246" t="str">
        <f>IF(PAF!D159="","",PAF!D159)</f>
        <v/>
      </c>
      <c r="F151" s="246"/>
      <c r="G151" s="245" t="str">
        <f>IF(PAF!E159="","",PAF!E159)</f>
        <v/>
      </c>
      <c r="H151" s="245" t="str">
        <f>IF(PAF!F159="","",PAF!F159)</f>
        <v/>
      </c>
      <c r="I151" s="247" t="str">
        <f>IF(PAF!G159="","",PAF!G159)</f>
        <v/>
      </c>
      <c r="J151" s="247" t="str">
        <f>IF(PAF!H159="","",PAF!H159)</f>
        <v/>
      </c>
      <c r="K151" s="247"/>
      <c r="L151" s="247"/>
      <c r="M151" s="247"/>
      <c r="N151" s="245" t="str">
        <f>IF(PAF!I159="","",PAF!I159)</f>
        <v/>
      </c>
      <c r="O151" s="245" t="str">
        <f>IF(PAF!J159="","",PAF!J159)</f>
        <v/>
      </c>
      <c r="P151" s="245" t="str">
        <f>IF(PAF!K159="","",PAF!K159)</f>
        <v/>
      </c>
      <c r="Q151" s="245" t="str">
        <f>IF(PAF!L159="","",PAF!L159)</f>
        <v/>
      </c>
      <c r="S151" s="153">
        <f t="shared" si="6"/>
        <v>15</v>
      </c>
      <c r="T151" s="154" t="str">
        <f t="shared" si="8"/>
        <v>No</v>
      </c>
      <c r="U151" s="154">
        <v>145</v>
      </c>
    </row>
    <row r="152" spans="2:21">
      <c r="B152" s="244" t="str">
        <f t="shared" si="7"/>
        <v>__</v>
      </c>
      <c r="C152" s="244" t="str">
        <f>IF(PAF!C160="","",PAF!C160)</f>
        <v/>
      </c>
      <c r="D152" s="245" t="str">
        <f>IF(N152&lt;&gt;"",PAF!$Y160,"")</f>
        <v/>
      </c>
      <c r="E152" s="246" t="str">
        <f>IF(PAF!D160="","",PAF!D160)</f>
        <v/>
      </c>
      <c r="F152" s="246"/>
      <c r="G152" s="245" t="str">
        <f>IF(PAF!E160="","",PAF!E160)</f>
        <v/>
      </c>
      <c r="H152" s="245" t="str">
        <f>IF(PAF!F160="","",PAF!F160)</f>
        <v/>
      </c>
      <c r="I152" s="247" t="str">
        <f>IF(PAF!G160="","",PAF!G160)</f>
        <v/>
      </c>
      <c r="J152" s="247" t="str">
        <f>IF(PAF!H160="","",PAF!H160)</f>
        <v/>
      </c>
      <c r="K152" s="247"/>
      <c r="L152" s="247"/>
      <c r="M152" s="247"/>
      <c r="N152" s="245" t="str">
        <f>IF(PAF!I160="","",PAF!I160)</f>
        <v/>
      </c>
      <c r="O152" s="245" t="str">
        <f>IF(PAF!J160="","",PAF!J160)</f>
        <v/>
      </c>
      <c r="P152" s="245" t="str">
        <f>IF(PAF!K160="","",PAF!K160)</f>
        <v/>
      </c>
      <c r="Q152" s="245" t="str">
        <f>IF(PAF!L160="","",PAF!L160)</f>
        <v/>
      </c>
      <c r="S152" s="153">
        <f t="shared" si="6"/>
        <v>15</v>
      </c>
      <c r="T152" s="154" t="str">
        <f t="shared" si="8"/>
        <v>No</v>
      </c>
      <c r="U152" s="154">
        <v>146</v>
      </c>
    </row>
    <row r="153" spans="2:21">
      <c r="B153" s="244" t="str">
        <f t="shared" si="7"/>
        <v>__</v>
      </c>
      <c r="C153" s="244" t="str">
        <f>IF(PAF!C161="","",PAF!C161)</f>
        <v/>
      </c>
      <c r="D153" s="245" t="str">
        <f>IF(N153&lt;&gt;"",PAF!$Y161,"")</f>
        <v/>
      </c>
      <c r="E153" s="246" t="str">
        <f>IF(PAF!D161="","",PAF!D161)</f>
        <v/>
      </c>
      <c r="F153" s="246"/>
      <c r="G153" s="245" t="str">
        <f>IF(PAF!E161="","",PAF!E161)</f>
        <v/>
      </c>
      <c r="H153" s="245" t="str">
        <f>IF(PAF!F161="","",PAF!F161)</f>
        <v/>
      </c>
      <c r="I153" s="247" t="str">
        <f>IF(PAF!G161="","",PAF!G161)</f>
        <v/>
      </c>
      <c r="J153" s="247" t="str">
        <f>IF(PAF!H161="","",PAF!H161)</f>
        <v/>
      </c>
      <c r="K153" s="247"/>
      <c r="L153" s="247"/>
      <c r="M153" s="247"/>
      <c r="N153" s="245" t="str">
        <f>IF(PAF!I161="","",PAF!I161)</f>
        <v/>
      </c>
      <c r="O153" s="245" t="str">
        <f>IF(PAF!J161="","",PAF!J161)</f>
        <v/>
      </c>
      <c r="P153" s="245" t="str">
        <f>IF(PAF!K161="","",PAF!K161)</f>
        <v/>
      </c>
      <c r="Q153" s="245" t="str">
        <f>IF(PAF!L161="","",PAF!L161)</f>
        <v/>
      </c>
      <c r="S153" s="153">
        <f t="shared" si="6"/>
        <v>15</v>
      </c>
      <c r="T153" s="154" t="str">
        <f t="shared" si="8"/>
        <v>No</v>
      </c>
      <c r="U153" s="154">
        <v>147</v>
      </c>
    </row>
    <row r="154" spans="2:21">
      <c r="B154" s="244" t="str">
        <f t="shared" si="7"/>
        <v>__</v>
      </c>
      <c r="C154" s="244" t="str">
        <f>IF(PAF!C162="","",PAF!C162)</f>
        <v/>
      </c>
      <c r="D154" s="245" t="str">
        <f>IF(N154&lt;&gt;"",PAF!$Y162,"")</f>
        <v/>
      </c>
      <c r="E154" s="246" t="str">
        <f>IF(PAF!D162="","",PAF!D162)</f>
        <v/>
      </c>
      <c r="F154" s="246"/>
      <c r="G154" s="245" t="str">
        <f>IF(PAF!E162="","",PAF!E162)</f>
        <v/>
      </c>
      <c r="H154" s="245" t="str">
        <f>IF(PAF!F162="","",PAF!F162)</f>
        <v/>
      </c>
      <c r="I154" s="247" t="str">
        <f>IF(PAF!G162="","",PAF!G162)</f>
        <v/>
      </c>
      <c r="J154" s="247" t="str">
        <f>IF(PAF!H162="","",PAF!H162)</f>
        <v/>
      </c>
      <c r="K154" s="247"/>
      <c r="L154" s="247"/>
      <c r="M154" s="247"/>
      <c r="N154" s="245" t="str">
        <f>IF(PAF!I162="","",PAF!I162)</f>
        <v/>
      </c>
      <c r="O154" s="245" t="str">
        <f>IF(PAF!J162="","",PAF!J162)</f>
        <v/>
      </c>
      <c r="P154" s="245" t="str">
        <f>IF(PAF!K162="","",PAF!K162)</f>
        <v/>
      </c>
      <c r="Q154" s="245" t="str">
        <f>IF(PAF!L162="","",PAF!L162)</f>
        <v/>
      </c>
      <c r="S154" s="153">
        <f t="shared" si="6"/>
        <v>15</v>
      </c>
      <c r="T154" s="154" t="str">
        <f t="shared" si="8"/>
        <v>No</v>
      </c>
      <c r="U154" s="154">
        <v>148</v>
      </c>
    </row>
    <row r="155" spans="2:21">
      <c r="B155" s="244" t="str">
        <f t="shared" si="7"/>
        <v>__</v>
      </c>
      <c r="C155" s="244" t="str">
        <f>IF(PAF!C163="","",PAF!C163)</f>
        <v/>
      </c>
      <c r="D155" s="245" t="str">
        <f>IF(N155&lt;&gt;"",PAF!$Y163,"")</f>
        <v/>
      </c>
      <c r="E155" s="246" t="str">
        <f>IF(PAF!D163="","",PAF!D163)</f>
        <v/>
      </c>
      <c r="F155" s="246"/>
      <c r="G155" s="245" t="str">
        <f>IF(PAF!E163="","",PAF!E163)</f>
        <v/>
      </c>
      <c r="H155" s="245" t="str">
        <f>IF(PAF!F163="","",PAF!F163)</f>
        <v/>
      </c>
      <c r="I155" s="247" t="str">
        <f>IF(PAF!G163="","",PAF!G163)</f>
        <v/>
      </c>
      <c r="J155" s="247" t="str">
        <f>IF(PAF!H163="","",PAF!H163)</f>
        <v/>
      </c>
      <c r="K155" s="247"/>
      <c r="L155" s="247"/>
      <c r="M155" s="247"/>
      <c r="N155" s="245" t="str">
        <f>IF(PAF!I163="","",PAF!I163)</f>
        <v/>
      </c>
      <c r="O155" s="245" t="str">
        <f>IF(PAF!J163="","",PAF!J163)</f>
        <v/>
      </c>
      <c r="P155" s="245" t="str">
        <f>IF(PAF!K163="","",PAF!K163)</f>
        <v/>
      </c>
      <c r="Q155" s="245" t="str">
        <f>IF(PAF!L163="","",PAF!L163)</f>
        <v/>
      </c>
      <c r="S155" s="153">
        <f t="shared" si="6"/>
        <v>15</v>
      </c>
      <c r="T155" s="154" t="str">
        <f t="shared" si="8"/>
        <v>No</v>
      </c>
      <c r="U155" s="154">
        <v>149</v>
      </c>
    </row>
    <row r="156" spans="2:21">
      <c r="B156" s="244" t="str">
        <f t="shared" si="7"/>
        <v>__</v>
      </c>
      <c r="C156" s="244" t="str">
        <f>IF(PAF!C164="","",PAF!C164)</f>
        <v/>
      </c>
      <c r="D156" s="245" t="str">
        <f>IF(N156&lt;&gt;"",PAF!$Y164,"")</f>
        <v/>
      </c>
      <c r="E156" s="246" t="str">
        <f>IF(PAF!D164="","",PAF!D164)</f>
        <v/>
      </c>
      <c r="F156" s="246"/>
      <c r="G156" s="245" t="str">
        <f>IF(PAF!E164="","",PAF!E164)</f>
        <v/>
      </c>
      <c r="H156" s="245" t="str">
        <f>IF(PAF!F164="","",PAF!F164)</f>
        <v/>
      </c>
      <c r="I156" s="247" t="str">
        <f>IF(PAF!G164="","",PAF!G164)</f>
        <v/>
      </c>
      <c r="J156" s="247" t="str">
        <f>IF(PAF!H164="","",PAF!H164)</f>
        <v/>
      </c>
      <c r="K156" s="247"/>
      <c r="L156" s="247"/>
      <c r="M156" s="247"/>
      <c r="N156" s="245" t="str">
        <f>IF(PAF!I164="","",PAF!I164)</f>
        <v/>
      </c>
      <c r="O156" s="245" t="str">
        <f>IF(PAF!J164="","",PAF!J164)</f>
        <v/>
      </c>
      <c r="P156" s="245" t="str">
        <f>IF(PAF!K164="","",PAF!K164)</f>
        <v/>
      </c>
      <c r="Q156" s="245" t="str">
        <f>IF(PAF!L164="","",PAF!L164)</f>
        <v/>
      </c>
      <c r="S156" s="153">
        <f t="shared" si="6"/>
        <v>15</v>
      </c>
      <c r="T156" s="154" t="str">
        <f t="shared" si="8"/>
        <v>No</v>
      </c>
      <c r="U156" s="154">
        <v>150</v>
      </c>
    </row>
    <row r="157" spans="2:21">
      <c r="B157" s="244" t="str">
        <f t="shared" si="7"/>
        <v>__</v>
      </c>
      <c r="C157" s="244" t="str">
        <f>IF(PAF!C165="","",PAF!C165)</f>
        <v/>
      </c>
      <c r="D157" s="245" t="str">
        <f>IF(N157&lt;&gt;"",PAF!$Y165,"")</f>
        <v/>
      </c>
      <c r="E157" s="246" t="str">
        <f>IF(PAF!D165="","",PAF!D165)</f>
        <v/>
      </c>
      <c r="F157" s="246"/>
      <c r="G157" s="245" t="str">
        <f>IF(PAF!E165="","",PAF!E165)</f>
        <v/>
      </c>
      <c r="H157" s="245" t="str">
        <f>IF(PAF!F165="","",PAF!F165)</f>
        <v/>
      </c>
      <c r="I157" s="247" t="str">
        <f>IF(PAF!G165="","",PAF!G165)</f>
        <v/>
      </c>
      <c r="J157" s="247" t="str">
        <f>IF(PAF!H165="","",PAF!H165)</f>
        <v/>
      </c>
      <c r="K157" s="247"/>
      <c r="L157" s="247"/>
      <c r="M157" s="247"/>
      <c r="N157" s="245" t="str">
        <f>IF(PAF!I165="","",PAF!I165)</f>
        <v/>
      </c>
      <c r="O157" s="245" t="str">
        <f>IF(PAF!J165="","",PAF!J165)</f>
        <v/>
      </c>
      <c r="P157" s="245" t="str">
        <f>IF(PAF!K165="","",PAF!K165)</f>
        <v/>
      </c>
      <c r="Q157" s="245" t="str">
        <f>IF(PAF!L165="","",PAF!L165)</f>
        <v/>
      </c>
      <c r="S157" s="153">
        <f t="shared" si="6"/>
        <v>15</v>
      </c>
      <c r="T157" s="154" t="str">
        <f t="shared" si="8"/>
        <v>No</v>
      </c>
      <c r="U157" s="154">
        <v>151</v>
      </c>
    </row>
    <row r="158" spans="2:21">
      <c r="B158" s="244" t="str">
        <f t="shared" si="7"/>
        <v>__</v>
      </c>
      <c r="C158" s="244" t="str">
        <f>IF(PAF!C166="","",PAF!C166)</f>
        <v/>
      </c>
      <c r="D158" s="245" t="str">
        <f>IF(N158&lt;&gt;"",PAF!$Y166,"")</f>
        <v/>
      </c>
      <c r="E158" s="246" t="str">
        <f>IF(PAF!D166="","",PAF!D166)</f>
        <v/>
      </c>
      <c r="F158" s="246"/>
      <c r="G158" s="245" t="str">
        <f>IF(PAF!E166="","",PAF!E166)</f>
        <v/>
      </c>
      <c r="H158" s="245" t="str">
        <f>IF(PAF!F166="","",PAF!F166)</f>
        <v/>
      </c>
      <c r="I158" s="247" t="str">
        <f>IF(PAF!G166="","",PAF!G166)</f>
        <v/>
      </c>
      <c r="J158" s="247" t="str">
        <f>IF(PAF!H166="","",PAF!H166)</f>
        <v/>
      </c>
      <c r="K158" s="247"/>
      <c r="L158" s="247"/>
      <c r="M158" s="247"/>
      <c r="N158" s="245" t="str">
        <f>IF(PAF!I166="","",PAF!I166)</f>
        <v/>
      </c>
      <c r="O158" s="245" t="str">
        <f>IF(PAF!J166="","",PAF!J166)</f>
        <v/>
      </c>
      <c r="P158" s="245" t="str">
        <f>IF(PAF!K166="","",PAF!K166)</f>
        <v/>
      </c>
      <c r="Q158" s="245" t="str">
        <f>IF(PAF!L166="","",PAF!L166)</f>
        <v/>
      </c>
      <c r="S158" s="153">
        <f t="shared" si="6"/>
        <v>15</v>
      </c>
      <c r="T158" s="154" t="str">
        <f t="shared" si="8"/>
        <v>No</v>
      </c>
      <c r="U158" s="154">
        <v>152</v>
      </c>
    </row>
    <row r="159" spans="2:21">
      <c r="B159" s="244" t="str">
        <f t="shared" si="7"/>
        <v>__</v>
      </c>
      <c r="C159" s="244" t="str">
        <f>IF(PAF!C167="","",PAF!C167)</f>
        <v/>
      </c>
      <c r="D159" s="245" t="str">
        <f>IF(N159&lt;&gt;"",PAF!$Y167,"")</f>
        <v/>
      </c>
      <c r="E159" s="246" t="str">
        <f>IF(PAF!D167="","",PAF!D167)</f>
        <v/>
      </c>
      <c r="F159" s="246"/>
      <c r="G159" s="245" t="str">
        <f>IF(PAF!E167="","",PAF!E167)</f>
        <v/>
      </c>
      <c r="H159" s="245" t="str">
        <f>IF(PAF!F167="","",PAF!F167)</f>
        <v/>
      </c>
      <c r="I159" s="247" t="str">
        <f>IF(PAF!G167="","",PAF!G167)</f>
        <v/>
      </c>
      <c r="J159" s="247" t="str">
        <f>IF(PAF!H167="","",PAF!H167)</f>
        <v/>
      </c>
      <c r="K159" s="247"/>
      <c r="L159" s="247"/>
      <c r="M159" s="247"/>
      <c r="N159" s="245" t="str">
        <f>IF(PAF!I167="","",PAF!I167)</f>
        <v/>
      </c>
      <c r="O159" s="245" t="str">
        <f>IF(PAF!J167="","",PAF!J167)</f>
        <v/>
      </c>
      <c r="P159" s="245" t="str">
        <f>IF(PAF!K167="","",PAF!K167)</f>
        <v/>
      </c>
      <c r="Q159" s="245" t="str">
        <f>IF(PAF!L167="","",PAF!L167)</f>
        <v/>
      </c>
      <c r="S159" s="153">
        <f t="shared" si="6"/>
        <v>15</v>
      </c>
      <c r="T159" s="154" t="str">
        <f t="shared" si="8"/>
        <v>No</v>
      </c>
      <c r="U159" s="154">
        <v>153</v>
      </c>
    </row>
    <row r="160" spans="2:21">
      <c r="B160" s="244" t="str">
        <f t="shared" si="7"/>
        <v>__</v>
      </c>
      <c r="C160" s="244" t="str">
        <f>IF(PAF!C168="","",PAF!C168)</f>
        <v/>
      </c>
      <c r="D160" s="245" t="str">
        <f>IF(N160&lt;&gt;"",PAF!$Y168,"")</f>
        <v/>
      </c>
      <c r="E160" s="246" t="str">
        <f>IF(PAF!D168="","",PAF!D168)</f>
        <v/>
      </c>
      <c r="F160" s="246"/>
      <c r="G160" s="245" t="str">
        <f>IF(PAF!E168="","",PAF!E168)</f>
        <v/>
      </c>
      <c r="H160" s="245" t="str">
        <f>IF(PAF!F168="","",PAF!F168)</f>
        <v/>
      </c>
      <c r="I160" s="247" t="str">
        <f>IF(PAF!G168="","",PAF!G168)</f>
        <v/>
      </c>
      <c r="J160" s="247" t="str">
        <f>IF(PAF!H168="","",PAF!H168)</f>
        <v/>
      </c>
      <c r="K160" s="247"/>
      <c r="L160" s="247"/>
      <c r="M160" s="247"/>
      <c r="N160" s="245" t="str">
        <f>IF(PAF!I168="","",PAF!I168)</f>
        <v/>
      </c>
      <c r="O160" s="245" t="str">
        <f>IF(PAF!J168="","",PAF!J168)</f>
        <v/>
      </c>
      <c r="P160" s="245" t="str">
        <f>IF(PAF!K168="","",PAF!K168)</f>
        <v/>
      </c>
      <c r="Q160" s="245" t="str">
        <f>IF(PAF!L168="","",PAF!L168)</f>
        <v/>
      </c>
      <c r="S160" s="153">
        <f t="shared" si="6"/>
        <v>15</v>
      </c>
      <c r="T160" s="154" t="str">
        <f t="shared" si="8"/>
        <v>No</v>
      </c>
      <c r="U160" s="154">
        <v>154</v>
      </c>
    </row>
    <row r="161" spans="2:21">
      <c r="B161" s="244" t="str">
        <f t="shared" si="7"/>
        <v>__</v>
      </c>
      <c r="C161" s="244" t="str">
        <f>IF(PAF!C169="","",PAF!C169)</f>
        <v/>
      </c>
      <c r="D161" s="245" t="str">
        <f>IF(N161&lt;&gt;"",PAF!$Y169,"")</f>
        <v/>
      </c>
      <c r="E161" s="246" t="str">
        <f>IF(PAF!D169="","",PAF!D169)</f>
        <v/>
      </c>
      <c r="F161" s="246"/>
      <c r="G161" s="245" t="str">
        <f>IF(PAF!E169="","",PAF!E169)</f>
        <v/>
      </c>
      <c r="H161" s="245" t="str">
        <f>IF(PAF!F169="","",PAF!F169)</f>
        <v/>
      </c>
      <c r="I161" s="247" t="str">
        <f>IF(PAF!G169="","",PAF!G169)</f>
        <v/>
      </c>
      <c r="J161" s="247" t="str">
        <f>IF(PAF!H169="","",PAF!H169)</f>
        <v/>
      </c>
      <c r="K161" s="247"/>
      <c r="L161" s="247"/>
      <c r="M161" s="247"/>
      <c r="N161" s="245" t="str">
        <f>IF(PAF!I169="","",PAF!I169)</f>
        <v/>
      </c>
      <c r="O161" s="245" t="str">
        <f>IF(PAF!J169="","",PAF!J169)</f>
        <v/>
      </c>
      <c r="P161" s="245" t="str">
        <f>IF(PAF!K169="","",PAF!K169)</f>
        <v/>
      </c>
      <c r="Q161" s="245" t="str">
        <f>IF(PAF!L169="","",PAF!L169)</f>
        <v/>
      </c>
      <c r="S161" s="153">
        <f t="shared" si="6"/>
        <v>15</v>
      </c>
      <c r="T161" s="154" t="str">
        <f t="shared" si="8"/>
        <v>No</v>
      </c>
      <c r="U161" s="154">
        <v>155</v>
      </c>
    </row>
    <row r="162" spans="2:21">
      <c r="B162" s="244" t="str">
        <f t="shared" si="7"/>
        <v>__</v>
      </c>
      <c r="C162" s="244" t="str">
        <f>IF(PAF!C170="","",PAF!C170)</f>
        <v/>
      </c>
      <c r="D162" s="245" t="str">
        <f>IF(N162&lt;&gt;"",PAF!$Y170,"")</f>
        <v/>
      </c>
      <c r="E162" s="246" t="str">
        <f>IF(PAF!D170="","",PAF!D170)</f>
        <v/>
      </c>
      <c r="F162" s="246"/>
      <c r="G162" s="245" t="str">
        <f>IF(PAF!E170="","",PAF!E170)</f>
        <v/>
      </c>
      <c r="H162" s="245" t="str">
        <f>IF(PAF!F170="","",PAF!F170)</f>
        <v/>
      </c>
      <c r="I162" s="247" t="str">
        <f>IF(PAF!G170="","",PAF!G170)</f>
        <v/>
      </c>
      <c r="J162" s="247" t="str">
        <f>IF(PAF!H170="","",PAF!H170)</f>
        <v/>
      </c>
      <c r="K162" s="247"/>
      <c r="L162" s="247"/>
      <c r="M162" s="247"/>
      <c r="N162" s="245" t="str">
        <f>IF(PAF!I170="","",PAF!I170)</f>
        <v/>
      </c>
      <c r="O162" s="245" t="str">
        <f>IF(PAF!J170="","",PAF!J170)</f>
        <v/>
      </c>
      <c r="P162" s="245" t="str">
        <f>IF(PAF!K170="","",PAF!K170)</f>
        <v/>
      </c>
      <c r="Q162" s="245" t="str">
        <f>IF(PAF!L170="","",PAF!L170)</f>
        <v/>
      </c>
      <c r="S162" s="153">
        <f t="shared" si="6"/>
        <v>15</v>
      </c>
      <c r="T162" s="154" t="str">
        <f t="shared" si="8"/>
        <v>No</v>
      </c>
      <c r="U162" s="154">
        <v>156</v>
      </c>
    </row>
    <row r="163" spans="2:21">
      <c r="B163" s="244" t="str">
        <f t="shared" si="7"/>
        <v>__</v>
      </c>
      <c r="C163" s="244" t="str">
        <f>IF(PAF!C171="","",PAF!C171)</f>
        <v/>
      </c>
      <c r="D163" s="245" t="str">
        <f>IF(N163&lt;&gt;"",PAF!$Y171,"")</f>
        <v/>
      </c>
      <c r="E163" s="246" t="str">
        <f>IF(PAF!D171="","",PAF!D171)</f>
        <v/>
      </c>
      <c r="F163" s="246"/>
      <c r="G163" s="245" t="str">
        <f>IF(PAF!E171="","",PAF!E171)</f>
        <v/>
      </c>
      <c r="H163" s="245" t="str">
        <f>IF(PAF!F171="","",PAF!F171)</f>
        <v/>
      </c>
      <c r="I163" s="247" t="str">
        <f>IF(PAF!G171="","",PAF!G171)</f>
        <v/>
      </c>
      <c r="J163" s="247" t="str">
        <f>IF(PAF!H171="","",PAF!H171)</f>
        <v/>
      </c>
      <c r="K163" s="247"/>
      <c r="L163" s="247"/>
      <c r="M163" s="247"/>
      <c r="N163" s="245" t="str">
        <f>IF(PAF!I171="","",PAF!I171)</f>
        <v/>
      </c>
      <c r="O163" s="245" t="str">
        <f>IF(PAF!J171="","",PAF!J171)</f>
        <v/>
      </c>
      <c r="P163" s="245" t="str">
        <f>IF(PAF!K171="","",PAF!K171)</f>
        <v/>
      </c>
      <c r="Q163" s="245" t="str">
        <f>IF(PAF!L171="","",PAF!L171)</f>
        <v/>
      </c>
      <c r="S163" s="153">
        <f t="shared" si="6"/>
        <v>15</v>
      </c>
      <c r="T163" s="154" t="str">
        <f t="shared" si="8"/>
        <v>No</v>
      </c>
      <c r="U163" s="154">
        <v>157</v>
      </c>
    </row>
    <row r="164" spans="2:21">
      <c r="B164" s="244" t="str">
        <f t="shared" si="7"/>
        <v>__</v>
      </c>
      <c r="C164" s="244" t="str">
        <f>IF(PAF!C172="","",PAF!C172)</f>
        <v/>
      </c>
      <c r="D164" s="245" t="str">
        <f>IF(N164&lt;&gt;"",PAF!$Y172,"")</f>
        <v/>
      </c>
      <c r="E164" s="246" t="str">
        <f>IF(PAF!D172="","",PAF!D172)</f>
        <v/>
      </c>
      <c r="F164" s="246"/>
      <c r="G164" s="245" t="str">
        <f>IF(PAF!E172="","",PAF!E172)</f>
        <v/>
      </c>
      <c r="H164" s="245" t="str">
        <f>IF(PAF!F172="","",PAF!F172)</f>
        <v/>
      </c>
      <c r="I164" s="247" t="str">
        <f>IF(PAF!G172="","",PAF!G172)</f>
        <v/>
      </c>
      <c r="J164" s="247" t="str">
        <f>IF(PAF!H172="","",PAF!H172)</f>
        <v/>
      </c>
      <c r="K164" s="247"/>
      <c r="L164" s="247"/>
      <c r="M164" s="247"/>
      <c r="N164" s="245" t="str">
        <f>IF(PAF!I172="","",PAF!I172)</f>
        <v/>
      </c>
      <c r="O164" s="245" t="str">
        <f>IF(PAF!J172="","",PAF!J172)</f>
        <v/>
      </c>
      <c r="P164" s="245" t="str">
        <f>IF(PAF!K172="","",PAF!K172)</f>
        <v/>
      </c>
      <c r="Q164" s="245" t="str">
        <f>IF(PAF!L172="","",PAF!L172)</f>
        <v/>
      </c>
      <c r="S164" s="153">
        <f t="shared" si="6"/>
        <v>15</v>
      </c>
      <c r="T164" s="154" t="str">
        <f t="shared" si="8"/>
        <v>No</v>
      </c>
      <c r="U164" s="154">
        <v>158</v>
      </c>
    </row>
    <row r="165" spans="2:21">
      <c r="B165" s="244" t="str">
        <f t="shared" si="7"/>
        <v>__</v>
      </c>
      <c r="C165" s="244" t="str">
        <f>IF(PAF!C173="","",PAF!C173)</f>
        <v/>
      </c>
      <c r="D165" s="245" t="str">
        <f>IF(N165&lt;&gt;"",PAF!$Y173,"")</f>
        <v/>
      </c>
      <c r="E165" s="246" t="str">
        <f>IF(PAF!D173="","",PAF!D173)</f>
        <v/>
      </c>
      <c r="F165" s="246"/>
      <c r="G165" s="245" t="str">
        <f>IF(PAF!E173="","",PAF!E173)</f>
        <v/>
      </c>
      <c r="H165" s="245" t="str">
        <f>IF(PAF!F173="","",PAF!F173)</f>
        <v/>
      </c>
      <c r="I165" s="247" t="str">
        <f>IF(PAF!G173="","",PAF!G173)</f>
        <v/>
      </c>
      <c r="J165" s="247" t="str">
        <f>IF(PAF!H173="","",PAF!H173)</f>
        <v/>
      </c>
      <c r="K165" s="247"/>
      <c r="L165" s="247"/>
      <c r="M165" s="247"/>
      <c r="N165" s="245" t="str">
        <f>IF(PAF!I173="","",PAF!I173)</f>
        <v/>
      </c>
      <c r="O165" s="245" t="str">
        <f>IF(PAF!J173="","",PAF!J173)</f>
        <v/>
      </c>
      <c r="P165" s="245" t="str">
        <f>IF(PAF!K173="","",PAF!K173)</f>
        <v/>
      </c>
      <c r="Q165" s="245" t="str">
        <f>IF(PAF!L173="","",PAF!L173)</f>
        <v/>
      </c>
      <c r="S165" s="153">
        <f t="shared" si="6"/>
        <v>15</v>
      </c>
      <c r="T165" s="154" t="str">
        <f t="shared" si="8"/>
        <v>No</v>
      </c>
      <c r="U165" s="154">
        <v>159</v>
      </c>
    </row>
    <row r="166" spans="2:21">
      <c r="B166" s="244" t="str">
        <f t="shared" si="7"/>
        <v>__</v>
      </c>
      <c r="C166" s="244" t="str">
        <f>IF(PAF!C174="","",PAF!C174)</f>
        <v/>
      </c>
      <c r="D166" s="245" t="str">
        <f>IF(N166&lt;&gt;"",PAF!$Y174,"")</f>
        <v/>
      </c>
      <c r="E166" s="246" t="str">
        <f>IF(PAF!D174="","",PAF!D174)</f>
        <v/>
      </c>
      <c r="F166" s="246"/>
      <c r="G166" s="245" t="str">
        <f>IF(PAF!E174="","",PAF!E174)</f>
        <v/>
      </c>
      <c r="H166" s="245" t="str">
        <f>IF(PAF!F174="","",PAF!F174)</f>
        <v/>
      </c>
      <c r="I166" s="247" t="str">
        <f>IF(PAF!G174="","",PAF!G174)</f>
        <v/>
      </c>
      <c r="J166" s="247" t="str">
        <f>IF(PAF!H174="","",PAF!H174)</f>
        <v/>
      </c>
      <c r="K166" s="247"/>
      <c r="L166" s="247"/>
      <c r="M166" s="247"/>
      <c r="N166" s="245" t="str">
        <f>IF(PAF!I174="","",PAF!I174)</f>
        <v/>
      </c>
      <c r="O166" s="245" t="str">
        <f>IF(PAF!J174="","",PAF!J174)</f>
        <v/>
      </c>
      <c r="P166" s="245" t="str">
        <f>IF(PAF!K174="","",PAF!K174)</f>
        <v/>
      </c>
      <c r="Q166" s="245" t="str">
        <f>IF(PAF!L174="","",PAF!L174)</f>
        <v/>
      </c>
      <c r="S166" s="153">
        <f t="shared" si="6"/>
        <v>15</v>
      </c>
      <c r="T166" s="154" t="str">
        <f t="shared" si="8"/>
        <v>No</v>
      </c>
      <c r="U166" s="154">
        <v>160</v>
      </c>
    </row>
    <row r="167" spans="2:21">
      <c r="B167" s="244" t="str">
        <f t="shared" si="7"/>
        <v>__</v>
      </c>
      <c r="C167" s="244" t="str">
        <f>IF(PAF!C175="","",PAF!C175)</f>
        <v/>
      </c>
      <c r="D167" s="245" t="str">
        <f>IF(N167&lt;&gt;"",PAF!$Y175,"")</f>
        <v/>
      </c>
      <c r="E167" s="246" t="str">
        <f>IF(PAF!D175="","",PAF!D175)</f>
        <v/>
      </c>
      <c r="F167" s="246"/>
      <c r="G167" s="245" t="str">
        <f>IF(PAF!E175="","",PAF!E175)</f>
        <v/>
      </c>
      <c r="H167" s="245" t="str">
        <f>IF(PAF!F175="","",PAF!F175)</f>
        <v/>
      </c>
      <c r="I167" s="247" t="str">
        <f>IF(PAF!G175="","",PAF!G175)</f>
        <v/>
      </c>
      <c r="J167" s="247" t="str">
        <f>IF(PAF!H175="","",PAF!H175)</f>
        <v/>
      </c>
      <c r="K167" s="247"/>
      <c r="L167" s="247"/>
      <c r="M167" s="247"/>
      <c r="N167" s="245" t="str">
        <f>IF(PAF!I175="","",PAF!I175)</f>
        <v/>
      </c>
      <c r="O167" s="245" t="str">
        <f>IF(PAF!J175="","",PAF!J175)</f>
        <v/>
      </c>
      <c r="P167" s="245" t="str">
        <f>IF(PAF!K175="","",PAF!K175)</f>
        <v/>
      </c>
      <c r="Q167" s="245" t="str">
        <f>IF(PAF!L175="","",PAF!L175)</f>
        <v/>
      </c>
      <c r="S167" s="153">
        <f t="shared" si="6"/>
        <v>15</v>
      </c>
      <c r="T167" s="154" t="str">
        <f t="shared" si="8"/>
        <v>No</v>
      </c>
      <c r="U167" s="154">
        <v>161</v>
      </c>
    </row>
    <row r="168" spans="2:21">
      <c r="B168" s="244" t="str">
        <f t="shared" si="7"/>
        <v>__</v>
      </c>
      <c r="C168" s="244" t="str">
        <f>IF(PAF!C176="","",PAF!C176)</f>
        <v/>
      </c>
      <c r="D168" s="245" t="str">
        <f>IF(N168&lt;&gt;"",PAF!$Y176,"")</f>
        <v/>
      </c>
      <c r="E168" s="246" t="str">
        <f>IF(PAF!D176="","",PAF!D176)</f>
        <v/>
      </c>
      <c r="F168" s="246"/>
      <c r="G168" s="245" t="str">
        <f>IF(PAF!E176="","",PAF!E176)</f>
        <v/>
      </c>
      <c r="H168" s="245" t="str">
        <f>IF(PAF!F176="","",PAF!F176)</f>
        <v/>
      </c>
      <c r="I168" s="247" t="str">
        <f>IF(PAF!G176="","",PAF!G176)</f>
        <v/>
      </c>
      <c r="J168" s="247" t="str">
        <f>IF(PAF!H176="","",PAF!H176)</f>
        <v/>
      </c>
      <c r="K168" s="247"/>
      <c r="L168" s="247"/>
      <c r="M168" s="247"/>
      <c r="N168" s="245" t="str">
        <f>IF(PAF!I176="","",PAF!I176)</f>
        <v/>
      </c>
      <c r="O168" s="245" t="str">
        <f>IF(PAF!J176="","",PAF!J176)</f>
        <v/>
      </c>
      <c r="P168" s="245" t="str">
        <f>IF(PAF!K176="","",PAF!K176)</f>
        <v/>
      </c>
      <c r="Q168" s="245" t="str">
        <f>IF(PAF!L176="","",PAF!L176)</f>
        <v/>
      </c>
      <c r="S168" s="153">
        <f t="shared" si="6"/>
        <v>15</v>
      </c>
      <c r="T168" s="154" t="str">
        <f t="shared" si="8"/>
        <v>No</v>
      </c>
      <c r="U168" s="154">
        <v>162</v>
      </c>
    </row>
    <row r="169" spans="2:21">
      <c r="B169" s="244" t="str">
        <f t="shared" si="7"/>
        <v>__</v>
      </c>
      <c r="C169" s="244" t="str">
        <f>IF(PAF!C177="","",PAF!C177)</f>
        <v/>
      </c>
      <c r="D169" s="245" t="str">
        <f>IF(N169&lt;&gt;"",PAF!$Y177,"")</f>
        <v/>
      </c>
      <c r="E169" s="246" t="str">
        <f>IF(PAF!D177="","",PAF!D177)</f>
        <v/>
      </c>
      <c r="F169" s="246"/>
      <c r="G169" s="245" t="str">
        <f>IF(PAF!E177="","",PAF!E177)</f>
        <v/>
      </c>
      <c r="H169" s="245" t="str">
        <f>IF(PAF!F177="","",PAF!F177)</f>
        <v/>
      </c>
      <c r="I169" s="247" t="str">
        <f>IF(PAF!G177="","",PAF!G177)</f>
        <v/>
      </c>
      <c r="J169" s="247" t="str">
        <f>IF(PAF!H177="","",PAF!H177)</f>
        <v/>
      </c>
      <c r="K169" s="247"/>
      <c r="L169" s="247"/>
      <c r="M169" s="247"/>
      <c r="N169" s="245" t="str">
        <f>IF(PAF!I177="","",PAF!I177)</f>
        <v/>
      </c>
      <c r="O169" s="245" t="str">
        <f>IF(PAF!J177="","",PAF!J177)</f>
        <v/>
      </c>
      <c r="P169" s="245" t="str">
        <f>IF(PAF!K177="","",PAF!K177)</f>
        <v/>
      </c>
      <c r="Q169" s="245" t="str">
        <f>IF(PAF!L177="","",PAF!L177)</f>
        <v/>
      </c>
      <c r="S169" s="153">
        <f t="shared" si="6"/>
        <v>15</v>
      </c>
      <c r="T169" s="154" t="str">
        <f t="shared" si="8"/>
        <v>No</v>
      </c>
      <c r="U169" s="154">
        <v>163</v>
      </c>
    </row>
    <row r="170" spans="2:21">
      <c r="B170" s="244" t="str">
        <f t="shared" si="7"/>
        <v>__</v>
      </c>
      <c r="C170" s="244" t="str">
        <f>IF(PAF!C178="","",PAF!C178)</f>
        <v/>
      </c>
      <c r="D170" s="245" t="str">
        <f>IF(N170&lt;&gt;"",PAF!$Y178,"")</f>
        <v/>
      </c>
      <c r="E170" s="246" t="str">
        <f>IF(PAF!D178="","",PAF!D178)</f>
        <v/>
      </c>
      <c r="F170" s="246"/>
      <c r="G170" s="245" t="str">
        <f>IF(PAF!E178="","",PAF!E178)</f>
        <v/>
      </c>
      <c r="H170" s="245" t="str">
        <f>IF(PAF!F178="","",PAF!F178)</f>
        <v/>
      </c>
      <c r="I170" s="247" t="str">
        <f>IF(PAF!G178="","",PAF!G178)</f>
        <v/>
      </c>
      <c r="J170" s="247" t="str">
        <f>IF(PAF!H178="","",PAF!H178)</f>
        <v/>
      </c>
      <c r="K170" s="247"/>
      <c r="L170" s="247"/>
      <c r="M170" s="247"/>
      <c r="N170" s="245" t="str">
        <f>IF(PAF!I178="","",PAF!I178)</f>
        <v/>
      </c>
      <c r="O170" s="245" t="str">
        <f>IF(PAF!J178="","",PAF!J178)</f>
        <v/>
      </c>
      <c r="P170" s="245" t="str">
        <f>IF(PAF!K178="","",PAF!K178)</f>
        <v/>
      </c>
      <c r="Q170" s="245" t="str">
        <f>IF(PAF!L178="","",PAF!L178)</f>
        <v/>
      </c>
      <c r="S170" s="153">
        <f t="shared" si="6"/>
        <v>15</v>
      </c>
      <c r="T170" s="154" t="str">
        <f t="shared" si="8"/>
        <v>No</v>
      </c>
      <c r="U170" s="154">
        <v>164</v>
      </c>
    </row>
    <row r="171" spans="2:21">
      <c r="B171" s="244" t="str">
        <f t="shared" si="7"/>
        <v>__</v>
      </c>
      <c r="C171" s="244" t="str">
        <f>IF(PAF!C179="","",PAF!C179)</f>
        <v/>
      </c>
      <c r="D171" s="245" t="str">
        <f>IF(N171&lt;&gt;"",PAF!$Y179,"")</f>
        <v/>
      </c>
      <c r="E171" s="246" t="str">
        <f>IF(PAF!D179="","",PAF!D179)</f>
        <v/>
      </c>
      <c r="F171" s="246"/>
      <c r="G171" s="245" t="str">
        <f>IF(PAF!E179="","",PAF!E179)</f>
        <v/>
      </c>
      <c r="H171" s="245" t="str">
        <f>IF(PAF!F179="","",PAF!F179)</f>
        <v/>
      </c>
      <c r="I171" s="247" t="str">
        <f>IF(PAF!G179="","",PAF!G179)</f>
        <v/>
      </c>
      <c r="J171" s="247" t="str">
        <f>IF(PAF!H179="","",PAF!H179)</f>
        <v/>
      </c>
      <c r="K171" s="247"/>
      <c r="L171" s="247"/>
      <c r="M171" s="247"/>
      <c r="N171" s="245" t="str">
        <f>IF(PAF!I179="","",PAF!I179)</f>
        <v/>
      </c>
      <c r="O171" s="245" t="str">
        <f>IF(PAF!J179="","",PAF!J179)</f>
        <v/>
      </c>
      <c r="P171" s="245" t="str">
        <f>IF(PAF!K179="","",PAF!K179)</f>
        <v/>
      </c>
      <c r="Q171" s="245" t="str">
        <f>IF(PAF!L179="","",PAF!L179)</f>
        <v/>
      </c>
      <c r="S171" s="153">
        <f t="shared" si="6"/>
        <v>15</v>
      </c>
      <c r="T171" s="154" t="str">
        <f t="shared" si="8"/>
        <v>No</v>
      </c>
      <c r="U171" s="154">
        <v>165</v>
      </c>
    </row>
    <row r="172" spans="2:21">
      <c r="B172" s="244" t="str">
        <f t="shared" si="7"/>
        <v>__</v>
      </c>
      <c r="C172" s="244" t="str">
        <f>IF(PAF!C180="","",PAF!C180)</f>
        <v/>
      </c>
      <c r="D172" s="245" t="str">
        <f>IF(N172&lt;&gt;"",PAF!$Y180,"")</f>
        <v/>
      </c>
      <c r="E172" s="246" t="str">
        <f>IF(PAF!D180="","",PAF!D180)</f>
        <v/>
      </c>
      <c r="F172" s="246"/>
      <c r="G172" s="245" t="str">
        <f>IF(PAF!E180="","",PAF!E180)</f>
        <v/>
      </c>
      <c r="H172" s="245" t="str">
        <f>IF(PAF!F180="","",PAF!F180)</f>
        <v/>
      </c>
      <c r="I172" s="247" t="str">
        <f>IF(PAF!G180="","",PAF!G180)</f>
        <v/>
      </c>
      <c r="J172" s="247" t="str">
        <f>IF(PAF!H180="","",PAF!H180)</f>
        <v/>
      </c>
      <c r="K172" s="247"/>
      <c r="L172" s="247"/>
      <c r="M172" s="247"/>
      <c r="N172" s="245" t="str">
        <f>IF(PAF!I180="","",PAF!I180)</f>
        <v/>
      </c>
      <c r="O172" s="245" t="str">
        <f>IF(PAF!J180="","",PAF!J180)</f>
        <v/>
      </c>
      <c r="P172" s="245" t="str">
        <f>IF(PAF!K180="","",PAF!K180)</f>
        <v/>
      </c>
      <c r="Q172" s="245" t="str">
        <f>IF(PAF!L180="","",PAF!L180)</f>
        <v/>
      </c>
      <c r="S172" s="153">
        <f t="shared" si="6"/>
        <v>15</v>
      </c>
      <c r="T172" s="154" t="str">
        <f t="shared" si="8"/>
        <v>No</v>
      </c>
      <c r="U172" s="154">
        <v>166</v>
      </c>
    </row>
    <row r="173" spans="2:21">
      <c r="B173" s="244" t="str">
        <f t="shared" si="7"/>
        <v>__</v>
      </c>
      <c r="C173" s="244" t="str">
        <f>IF(PAF!C181="","",PAF!C181)</f>
        <v/>
      </c>
      <c r="D173" s="245" t="str">
        <f>IF(N173&lt;&gt;"",PAF!$Y181,"")</f>
        <v/>
      </c>
      <c r="E173" s="246" t="str">
        <f>IF(PAF!D181="","",PAF!D181)</f>
        <v/>
      </c>
      <c r="F173" s="246"/>
      <c r="G173" s="245" t="str">
        <f>IF(PAF!E181="","",PAF!E181)</f>
        <v/>
      </c>
      <c r="H173" s="245" t="str">
        <f>IF(PAF!F181="","",PAF!F181)</f>
        <v/>
      </c>
      <c r="I173" s="247" t="str">
        <f>IF(PAF!G181="","",PAF!G181)</f>
        <v/>
      </c>
      <c r="J173" s="247" t="str">
        <f>IF(PAF!H181="","",PAF!H181)</f>
        <v/>
      </c>
      <c r="K173" s="247"/>
      <c r="L173" s="247"/>
      <c r="M173" s="247"/>
      <c r="N173" s="245" t="str">
        <f>IF(PAF!I181="","",PAF!I181)</f>
        <v/>
      </c>
      <c r="O173" s="245" t="str">
        <f>IF(PAF!J181="","",PAF!J181)</f>
        <v/>
      </c>
      <c r="P173" s="245" t="str">
        <f>IF(PAF!K181="","",PAF!K181)</f>
        <v/>
      </c>
      <c r="Q173" s="245" t="str">
        <f>IF(PAF!L181="","",PAF!L181)</f>
        <v/>
      </c>
      <c r="S173" s="153">
        <f t="shared" si="6"/>
        <v>15</v>
      </c>
      <c r="T173" s="154" t="str">
        <f t="shared" si="8"/>
        <v>No</v>
      </c>
      <c r="U173" s="154">
        <v>167</v>
      </c>
    </row>
    <row r="174" spans="2:21">
      <c r="B174" s="244" t="str">
        <f t="shared" si="7"/>
        <v>__</v>
      </c>
      <c r="C174" s="244" t="str">
        <f>IF(PAF!C182="","",PAF!C182)</f>
        <v/>
      </c>
      <c r="D174" s="245" t="str">
        <f>IF(N174&lt;&gt;"",PAF!$Y182,"")</f>
        <v/>
      </c>
      <c r="E174" s="246" t="str">
        <f>IF(PAF!D182="","",PAF!D182)</f>
        <v/>
      </c>
      <c r="F174" s="246"/>
      <c r="G174" s="245" t="str">
        <f>IF(PAF!E182="","",PAF!E182)</f>
        <v/>
      </c>
      <c r="H174" s="245" t="str">
        <f>IF(PAF!F182="","",PAF!F182)</f>
        <v/>
      </c>
      <c r="I174" s="247" t="str">
        <f>IF(PAF!G182="","",PAF!G182)</f>
        <v/>
      </c>
      <c r="J174" s="247" t="str">
        <f>IF(PAF!H182="","",PAF!H182)</f>
        <v/>
      </c>
      <c r="K174" s="247"/>
      <c r="L174" s="247"/>
      <c r="M174" s="247"/>
      <c r="N174" s="245" t="str">
        <f>IF(PAF!I182="","",PAF!I182)</f>
        <v/>
      </c>
      <c r="O174" s="245" t="str">
        <f>IF(PAF!J182="","",PAF!J182)</f>
        <v/>
      </c>
      <c r="P174" s="245" t="str">
        <f>IF(PAF!K182="","",PAF!K182)</f>
        <v/>
      </c>
      <c r="Q174" s="245" t="str">
        <f>IF(PAF!L182="","",PAF!L182)</f>
        <v/>
      </c>
      <c r="S174" s="153">
        <f t="shared" si="6"/>
        <v>15</v>
      </c>
      <c r="T174" s="154" t="str">
        <f t="shared" si="8"/>
        <v>No</v>
      </c>
      <c r="U174" s="154">
        <v>168</v>
      </c>
    </row>
    <row r="175" spans="2:21">
      <c r="B175" s="244" t="str">
        <f t="shared" si="7"/>
        <v>__</v>
      </c>
      <c r="C175" s="244" t="str">
        <f>IF(PAF!C183="","",PAF!C183)</f>
        <v/>
      </c>
      <c r="D175" s="245" t="str">
        <f>IF(N175&lt;&gt;"",PAF!$Y183,"")</f>
        <v/>
      </c>
      <c r="E175" s="246" t="str">
        <f>IF(PAF!D183="","",PAF!D183)</f>
        <v/>
      </c>
      <c r="F175" s="246"/>
      <c r="G175" s="245" t="str">
        <f>IF(PAF!E183="","",PAF!E183)</f>
        <v/>
      </c>
      <c r="H175" s="245" t="str">
        <f>IF(PAF!F183="","",PAF!F183)</f>
        <v/>
      </c>
      <c r="I175" s="247" t="str">
        <f>IF(PAF!G183="","",PAF!G183)</f>
        <v/>
      </c>
      <c r="J175" s="247" t="str">
        <f>IF(PAF!H183="","",PAF!H183)</f>
        <v/>
      </c>
      <c r="K175" s="247"/>
      <c r="L175" s="247"/>
      <c r="M175" s="247"/>
      <c r="N175" s="245" t="str">
        <f>IF(PAF!I183="","",PAF!I183)</f>
        <v/>
      </c>
      <c r="O175" s="245" t="str">
        <f>IF(PAF!J183="","",PAF!J183)</f>
        <v/>
      </c>
      <c r="P175" s="245" t="str">
        <f>IF(PAF!K183="","",PAF!K183)</f>
        <v/>
      </c>
      <c r="Q175" s="245" t="str">
        <f>IF(PAF!L183="","",PAF!L183)</f>
        <v/>
      </c>
      <c r="S175" s="153">
        <f t="shared" si="6"/>
        <v>15</v>
      </c>
      <c r="T175" s="154" t="str">
        <f t="shared" si="8"/>
        <v>No</v>
      </c>
      <c r="U175" s="154">
        <v>169</v>
      </c>
    </row>
    <row r="176" spans="2:21">
      <c r="B176" s="244" t="str">
        <f t="shared" si="7"/>
        <v>__</v>
      </c>
      <c r="C176" s="244" t="str">
        <f>IF(PAF!C184="","",PAF!C184)</f>
        <v/>
      </c>
      <c r="D176" s="245" t="str">
        <f>IF(N176&lt;&gt;"",PAF!$Y184,"")</f>
        <v/>
      </c>
      <c r="E176" s="246" t="str">
        <f>IF(PAF!D184="","",PAF!D184)</f>
        <v/>
      </c>
      <c r="F176" s="246"/>
      <c r="G176" s="245" t="str">
        <f>IF(PAF!E184="","",PAF!E184)</f>
        <v/>
      </c>
      <c r="H176" s="245" t="str">
        <f>IF(PAF!F184="","",PAF!F184)</f>
        <v/>
      </c>
      <c r="I176" s="247" t="str">
        <f>IF(PAF!G184="","",PAF!G184)</f>
        <v/>
      </c>
      <c r="J176" s="247" t="str">
        <f>IF(PAF!H184="","",PAF!H184)</f>
        <v/>
      </c>
      <c r="K176" s="247"/>
      <c r="L176" s="247"/>
      <c r="M176" s="247"/>
      <c r="N176" s="245" t="str">
        <f>IF(PAF!I184="","",PAF!I184)</f>
        <v/>
      </c>
      <c r="O176" s="245" t="str">
        <f>IF(PAF!J184="","",PAF!J184)</f>
        <v/>
      </c>
      <c r="P176" s="245" t="str">
        <f>IF(PAF!K184="","",PAF!K184)</f>
        <v/>
      </c>
      <c r="Q176" s="245" t="str">
        <f>IF(PAF!L184="","",PAF!L184)</f>
        <v/>
      </c>
      <c r="S176" s="153">
        <f t="shared" si="6"/>
        <v>15</v>
      </c>
      <c r="T176" s="154" t="str">
        <f t="shared" si="8"/>
        <v>No</v>
      </c>
      <c r="U176" s="154">
        <v>170</v>
      </c>
    </row>
    <row r="177" spans="2:21">
      <c r="B177" s="244" t="str">
        <f t="shared" si="7"/>
        <v>__</v>
      </c>
      <c r="C177" s="244" t="str">
        <f>IF(PAF!C185="","",PAF!C185)</f>
        <v/>
      </c>
      <c r="D177" s="245" t="str">
        <f>IF(N177&lt;&gt;"",PAF!$Y185,"")</f>
        <v/>
      </c>
      <c r="E177" s="246" t="str">
        <f>IF(PAF!D185="","",PAF!D185)</f>
        <v/>
      </c>
      <c r="F177" s="246"/>
      <c r="G177" s="245" t="str">
        <f>IF(PAF!E185="","",PAF!E185)</f>
        <v/>
      </c>
      <c r="H177" s="245" t="str">
        <f>IF(PAF!F185="","",PAF!F185)</f>
        <v/>
      </c>
      <c r="I177" s="247" t="str">
        <f>IF(PAF!G185="","",PAF!G185)</f>
        <v/>
      </c>
      <c r="J177" s="247" t="str">
        <f>IF(PAF!H185="","",PAF!H185)</f>
        <v/>
      </c>
      <c r="K177" s="247"/>
      <c r="L177" s="247"/>
      <c r="M177" s="247"/>
      <c r="N177" s="245" t="str">
        <f>IF(PAF!I185="","",PAF!I185)</f>
        <v/>
      </c>
      <c r="O177" s="245" t="str">
        <f>IF(PAF!J185="","",PAF!J185)</f>
        <v/>
      </c>
      <c r="P177" s="245" t="str">
        <f>IF(PAF!K185="","",PAF!K185)</f>
        <v/>
      </c>
      <c r="Q177" s="245" t="str">
        <f>IF(PAF!L185="","",PAF!L185)</f>
        <v/>
      </c>
      <c r="S177" s="153">
        <f t="shared" si="6"/>
        <v>15</v>
      </c>
      <c r="T177" s="154" t="str">
        <f t="shared" si="8"/>
        <v>No</v>
      </c>
      <c r="U177" s="154">
        <v>171</v>
      </c>
    </row>
    <row r="178" spans="2:21">
      <c r="B178" s="244" t="str">
        <f t="shared" si="7"/>
        <v>__</v>
      </c>
      <c r="C178" s="244" t="str">
        <f>IF(PAF!C186="","",PAF!C186)</f>
        <v/>
      </c>
      <c r="D178" s="245" t="str">
        <f>IF(N178&lt;&gt;"",PAF!$Y186,"")</f>
        <v/>
      </c>
      <c r="E178" s="246" t="str">
        <f>IF(PAF!D186="","",PAF!D186)</f>
        <v/>
      </c>
      <c r="F178" s="246"/>
      <c r="G178" s="245" t="str">
        <f>IF(PAF!E186="","",PAF!E186)</f>
        <v/>
      </c>
      <c r="H178" s="245" t="str">
        <f>IF(PAF!F186="","",PAF!F186)</f>
        <v/>
      </c>
      <c r="I178" s="247" t="str">
        <f>IF(PAF!G186="","",PAF!G186)</f>
        <v/>
      </c>
      <c r="J178" s="247" t="str">
        <f>IF(PAF!H186="","",PAF!H186)</f>
        <v/>
      </c>
      <c r="K178" s="247"/>
      <c r="L178" s="247"/>
      <c r="M178" s="247"/>
      <c r="N178" s="245" t="str">
        <f>IF(PAF!I186="","",PAF!I186)</f>
        <v/>
      </c>
      <c r="O178" s="245" t="str">
        <f>IF(PAF!J186="","",PAF!J186)</f>
        <v/>
      </c>
      <c r="P178" s="245" t="str">
        <f>IF(PAF!K186="","",PAF!K186)</f>
        <v/>
      </c>
      <c r="Q178" s="245" t="str">
        <f>IF(PAF!L186="","",PAF!L186)</f>
        <v/>
      </c>
      <c r="S178" s="153">
        <f t="shared" si="6"/>
        <v>15</v>
      </c>
      <c r="T178" s="154" t="str">
        <f t="shared" si="8"/>
        <v>No</v>
      </c>
      <c r="U178" s="154">
        <v>172</v>
      </c>
    </row>
    <row r="179" spans="2:21">
      <c r="B179" s="244" t="str">
        <f t="shared" si="7"/>
        <v>__</v>
      </c>
      <c r="C179" s="244" t="str">
        <f>IF(PAF!C187="","",PAF!C187)</f>
        <v/>
      </c>
      <c r="D179" s="245" t="str">
        <f>IF(N179&lt;&gt;"",PAF!$Y187,"")</f>
        <v/>
      </c>
      <c r="E179" s="246" t="str">
        <f>IF(PAF!D187="","",PAF!D187)</f>
        <v/>
      </c>
      <c r="F179" s="246"/>
      <c r="G179" s="245" t="str">
        <f>IF(PAF!E187="","",PAF!E187)</f>
        <v/>
      </c>
      <c r="H179" s="245" t="str">
        <f>IF(PAF!F187="","",PAF!F187)</f>
        <v/>
      </c>
      <c r="I179" s="247" t="str">
        <f>IF(PAF!G187="","",PAF!G187)</f>
        <v/>
      </c>
      <c r="J179" s="247" t="str">
        <f>IF(PAF!H187="","",PAF!H187)</f>
        <v/>
      </c>
      <c r="K179" s="247"/>
      <c r="L179" s="247"/>
      <c r="M179" s="247"/>
      <c r="N179" s="245" t="str">
        <f>IF(PAF!I187="","",PAF!I187)</f>
        <v/>
      </c>
      <c r="O179" s="245" t="str">
        <f>IF(PAF!J187="","",PAF!J187)</f>
        <v/>
      </c>
      <c r="P179" s="245" t="str">
        <f>IF(PAF!K187="","",PAF!K187)</f>
        <v/>
      </c>
      <c r="Q179" s="245" t="str">
        <f>IF(PAF!L187="","",PAF!L187)</f>
        <v/>
      </c>
      <c r="S179" s="153">
        <f t="shared" si="6"/>
        <v>15</v>
      </c>
      <c r="T179" s="154" t="str">
        <f t="shared" si="8"/>
        <v>No</v>
      </c>
      <c r="U179" s="154">
        <v>173</v>
      </c>
    </row>
    <row r="180" spans="2:21">
      <c r="B180" s="244" t="str">
        <f t="shared" si="7"/>
        <v>__</v>
      </c>
      <c r="C180" s="244" t="str">
        <f>IF(PAF!C188="","",PAF!C188)</f>
        <v/>
      </c>
      <c r="D180" s="245" t="str">
        <f>IF(N180&lt;&gt;"",PAF!$Y188,"")</f>
        <v/>
      </c>
      <c r="E180" s="246" t="str">
        <f>IF(PAF!D188="","",PAF!D188)</f>
        <v/>
      </c>
      <c r="F180" s="246"/>
      <c r="G180" s="245" t="str">
        <f>IF(PAF!E188="","",PAF!E188)</f>
        <v/>
      </c>
      <c r="H180" s="245" t="str">
        <f>IF(PAF!F188="","",PAF!F188)</f>
        <v/>
      </c>
      <c r="I180" s="247" t="str">
        <f>IF(PAF!G188="","",PAF!G188)</f>
        <v/>
      </c>
      <c r="J180" s="247" t="str">
        <f>IF(PAF!H188="","",PAF!H188)</f>
        <v/>
      </c>
      <c r="K180" s="247"/>
      <c r="L180" s="247"/>
      <c r="M180" s="247"/>
      <c r="N180" s="245" t="str">
        <f>IF(PAF!I188="","",PAF!I188)</f>
        <v/>
      </c>
      <c r="O180" s="245" t="str">
        <f>IF(PAF!J188="","",PAF!J188)</f>
        <v/>
      </c>
      <c r="P180" s="245" t="str">
        <f>IF(PAF!K188="","",PAF!K188)</f>
        <v/>
      </c>
      <c r="Q180" s="245" t="str">
        <f>IF(PAF!L188="","",PAF!L188)</f>
        <v/>
      </c>
      <c r="S180" s="153">
        <f t="shared" si="6"/>
        <v>15</v>
      </c>
      <c r="T180" s="154" t="str">
        <f t="shared" si="8"/>
        <v>No</v>
      </c>
      <c r="U180" s="154">
        <v>174</v>
      </c>
    </row>
    <row r="181" spans="2:21">
      <c r="B181" s="244" t="str">
        <f t="shared" si="7"/>
        <v>__</v>
      </c>
      <c r="C181" s="244" t="str">
        <f>IF(PAF!C189="","",PAF!C189)</f>
        <v/>
      </c>
      <c r="D181" s="245" t="str">
        <f>IF(N181&lt;&gt;"",PAF!$Y189,"")</f>
        <v/>
      </c>
      <c r="E181" s="246" t="str">
        <f>IF(PAF!D189="","",PAF!D189)</f>
        <v/>
      </c>
      <c r="F181" s="246"/>
      <c r="G181" s="245" t="str">
        <f>IF(PAF!E189="","",PAF!E189)</f>
        <v/>
      </c>
      <c r="H181" s="245" t="str">
        <f>IF(PAF!F189="","",PAF!F189)</f>
        <v/>
      </c>
      <c r="I181" s="247" t="str">
        <f>IF(PAF!G189="","",PAF!G189)</f>
        <v/>
      </c>
      <c r="J181" s="247" t="str">
        <f>IF(PAF!H189="","",PAF!H189)</f>
        <v/>
      </c>
      <c r="K181" s="247"/>
      <c r="L181" s="247"/>
      <c r="M181" s="247"/>
      <c r="N181" s="245" t="str">
        <f>IF(PAF!I189="","",PAF!I189)</f>
        <v/>
      </c>
      <c r="O181" s="245" t="str">
        <f>IF(PAF!J189="","",PAF!J189)</f>
        <v/>
      </c>
      <c r="P181" s="245" t="str">
        <f>IF(PAF!K189="","",PAF!K189)</f>
        <v/>
      </c>
      <c r="Q181" s="245" t="str">
        <f>IF(PAF!L189="","",PAF!L189)</f>
        <v/>
      </c>
      <c r="S181" s="153">
        <f t="shared" si="6"/>
        <v>15</v>
      </c>
      <c r="T181" s="154" t="str">
        <f t="shared" si="8"/>
        <v>No</v>
      </c>
      <c r="U181" s="154">
        <v>175</v>
      </c>
    </row>
    <row r="182" spans="2:21">
      <c r="B182" s="244" t="str">
        <f t="shared" si="7"/>
        <v>__</v>
      </c>
      <c r="C182" s="244" t="str">
        <f>IF(PAF!C190="","",PAF!C190)</f>
        <v/>
      </c>
      <c r="D182" s="245" t="str">
        <f>IF(N182&lt;&gt;"",PAF!$Y190,"")</f>
        <v/>
      </c>
      <c r="E182" s="246" t="str">
        <f>IF(PAF!D190="","",PAF!D190)</f>
        <v/>
      </c>
      <c r="F182" s="246"/>
      <c r="G182" s="245" t="str">
        <f>IF(PAF!E190="","",PAF!E190)</f>
        <v/>
      </c>
      <c r="H182" s="245" t="str">
        <f>IF(PAF!F190="","",PAF!F190)</f>
        <v/>
      </c>
      <c r="I182" s="247" t="str">
        <f>IF(PAF!G190="","",PAF!G190)</f>
        <v/>
      </c>
      <c r="J182" s="247" t="str">
        <f>IF(PAF!H190="","",PAF!H190)</f>
        <v/>
      </c>
      <c r="K182" s="247"/>
      <c r="L182" s="247"/>
      <c r="M182" s="247"/>
      <c r="N182" s="245" t="str">
        <f>IF(PAF!I190="","",PAF!I190)</f>
        <v/>
      </c>
      <c r="O182" s="245" t="str">
        <f>IF(PAF!J190="","",PAF!J190)</f>
        <v/>
      </c>
      <c r="P182" s="245" t="str">
        <f>IF(PAF!K190="","",PAF!K190)</f>
        <v/>
      </c>
      <c r="Q182" s="245" t="str">
        <f>IF(PAF!L190="","",PAF!L190)</f>
        <v/>
      </c>
      <c r="S182" s="153">
        <f t="shared" si="6"/>
        <v>15</v>
      </c>
      <c r="T182" s="154" t="str">
        <f t="shared" si="8"/>
        <v>No</v>
      </c>
      <c r="U182" s="154">
        <v>176</v>
      </c>
    </row>
    <row r="183" spans="2:21">
      <c r="B183" s="244" t="str">
        <f t="shared" si="7"/>
        <v>__</v>
      </c>
      <c r="C183" s="244" t="str">
        <f>IF(PAF!C191="","",PAF!C191)</f>
        <v/>
      </c>
      <c r="D183" s="245" t="str">
        <f>IF(N183&lt;&gt;"",PAF!$Y191,"")</f>
        <v/>
      </c>
      <c r="E183" s="246" t="str">
        <f>IF(PAF!D191="","",PAF!D191)</f>
        <v/>
      </c>
      <c r="F183" s="246"/>
      <c r="G183" s="245" t="str">
        <f>IF(PAF!E191="","",PAF!E191)</f>
        <v/>
      </c>
      <c r="H183" s="245" t="str">
        <f>IF(PAF!F191="","",PAF!F191)</f>
        <v/>
      </c>
      <c r="I183" s="247" t="str">
        <f>IF(PAF!G191="","",PAF!G191)</f>
        <v/>
      </c>
      <c r="J183" s="247" t="str">
        <f>IF(PAF!H191="","",PAF!H191)</f>
        <v/>
      </c>
      <c r="K183" s="247"/>
      <c r="L183" s="247"/>
      <c r="M183" s="247"/>
      <c r="N183" s="245" t="str">
        <f>IF(PAF!I191="","",PAF!I191)</f>
        <v/>
      </c>
      <c r="O183" s="245" t="str">
        <f>IF(PAF!J191="","",PAF!J191)</f>
        <v/>
      </c>
      <c r="P183" s="245" t="str">
        <f>IF(PAF!K191="","",PAF!K191)</f>
        <v/>
      </c>
      <c r="Q183" s="245" t="str">
        <f>IF(PAF!L191="","",PAF!L191)</f>
        <v/>
      </c>
      <c r="S183" s="153">
        <f t="shared" si="6"/>
        <v>15</v>
      </c>
      <c r="T183" s="154" t="str">
        <f t="shared" si="8"/>
        <v>No</v>
      </c>
      <c r="U183" s="154">
        <v>177</v>
      </c>
    </row>
    <row r="184" spans="2:21">
      <c r="B184" s="244" t="str">
        <f t="shared" si="7"/>
        <v>__</v>
      </c>
      <c r="C184" s="244" t="str">
        <f>IF(PAF!C192="","",PAF!C192)</f>
        <v/>
      </c>
      <c r="D184" s="245" t="str">
        <f>IF(N184&lt;&gt;"",PAF!$Y192,"")</f>
        <v/>
      </c>
      <c r="E184" s="246" t="str">
        <f>IF(PAF!D192="","",PAF!D192)</f>
        <v/>
      </c>
      <c r="F184" s="246"/>
      <c r="G184" s="245" t="str">
        <f>IF(PAF!E192="","",PAF!E192)</f>
        <v/>
      </c>
      <c r="H184" s="245" t="str">
        <f>IF(PAF!F192="","",PAF!F192)</f>
        <v/>
      </c>
      <c r="I184" s="247" t="str">
        <f>IF(PAF!G192="","",PAF!G192)</f>
        <v/>
      </c>
      <c r="J184" s="247" t="str">
        <f>IF(PAF!H192="","",PAF!H192)</f>
        <v/>
      </c>
      <c r="K184" s="247"/>
      <c r="L184" s="247"/>
      <c r="M184" s="247"/>
      <c r="N184" s="245" t="str">
        <f>IF(PAF!I192="","",PAF!I192)</f>
        <v/>
      </c>
      <c r="O184" s="245" t="str">
        <f>IF(PAF!J192="","",PAF!J192)</f>
        <v/>
      </c>
      <c r="P184" s="245" t="str">
        <f>IF(PAF!K192="","",PAF!K192)</f>
        <v/>
      </c>
      <c r="Q184" s="245" t="str">
        <f>IF(PAF!L192="","",PAF!L192)</f>
        <v/>
      </c>
      <c r="S184" s="153">
        <f t="shared" si="6"/>
        <v>15</v>
      </c>
      <c r="T184" s="154" t="str">
        <f t="shared" si="8"/>
        <v>No</v>
      </c>
      <c r="U184" s="154">
        <v>178</v>
      </c>
    </row>
    <row r="185" spans="2:21">
      <c r="B185" s="244" t="str">
        <f t="shared" si="7"/>
        <v>__</v>
      </c>
      <c r="C185" s="244" t="str">
        <f>IF(PAF!C193="","",PAF!C193)</f>
        <v/>
      </c>
      <c r="D185" s="245" t="str">
        <f>IF(N185&lt;&gt;"",PAF!$Y193,"")</f>
        <v/>
      </c>
      <c r="E185" s="246" t="str">
        <f>IF(PAF!D193="","",PAF!D193)</f>
        <v/>
      </c>
      <c r="F185" s="246"/>
      <c r="G185" s="245" t="str">
        <f>IF(PAF!E193="","",PAF!E193)</f>
        <v/>
      </c>
      <c r="H185" s="245" t="str">
        <f>IF(PAF!F193="","",PAF!F193)</f>
        <v/>
      </c>
      <c r="I185" s="247" t="str">
        <f>IF(PAF!G193="","",PAF!G193)</f>
        <v/>
      </c>
      <c r="J185" s="247" t="str">
        <f>IF(PAF!H193="","",PAF!H193)</f>
        <v/>
      </c>
      <c r="K185" s="247"/>
      <c r="L185" s="247"/>
      <c r="M185" s="247"/>
      <c r="N185" s="245" t="str">
        <f>IF(PAF!I193="","",PAF!I193)</f>
        <v/>
      </c>
      <c r="O185" s="245" t="str">
        <f>IF(PAF!J193="","",PAF!J193)</f>
        <v/>
      </c>
      <c r="P185" s="245" t="str">
        <f>IF(PAF!K193="","",PAF!K193)</f>
        <v/>
      </c>
      <c r="Q185" s="245" t="str">
        <f>IF(PAF!L193="","",PAF!L193)</f>
        <v/>
      </c>
      <c r="S185" s="153">
        <f t="shared" si="6"/>
        <v>15</v>
      </c>
      <c r="T185" s="154" t="str">
        <f t="shared" si="8"/>
        <v>No</v>
      </c>
      <c r="U185" s="154">
        <v>179</v>
      </c>
    </row>
    <row r="186" spans="2:21">
      <c r="B186" s="244" t="str">
        <f t="shared" si="7"/>
        <v>__</v>
      </c>
      <c r="C186" s="244" t="str">
        <f>IF(PAF!C194="","",PAF!C194)</f>
        <v/>
      </c>
      <c r="D186" s="245" t="str">
        <f>IF(N186&lt;&gt;"",PAF!$Y194,"")</f>
        <v/>
      </c>
      <c r="E186" s="246" t="str">
        <f>IF(PAF!D194="","",PAF!D194)</f>
        <v/>
      </c>
      <c r="F186" s="246"/>
      <c r="G186" s="245" t="str">
        <f>IF(PAF!E194="","",PAF!E194)</f>
        <v/>
      </c>
      <c r="H186" s="245" t="str">
        <f>IF(PAF!F194="","",PAF!F194)</f>
        <v/>
      </c>
      <c r="I186" s="247" t="str">
        <f>IF(PAF!G194="","",PAF!G194)</f>
        <v/>
      </c>
      <c r="J186" s="247" t="str">
        <f>IF(PAF!H194="","",PAF!H194)</f>
        <v/>
      </c>
      <c r="K186" s="247"/>
      <c r="L186" s="247"/>
      <c r="M186" s="247"/>
      <c r="N186" s="245" t="str">
        <f>IF(PAF!I194="","",PAF!I194)</f>
        <v/>
      </c>
      <c r="O186" s="245" t="str">
        <f>IF(PAF!J194="","",PAF!J194)</f>
        <v/>
      </c>
      <c r="P186" s="245" t="str">
        <f>IF(PAF!K194="","",PAF!K194)</f>
        <v/>
      </c>
      <c r="Q186" s="245" t="str">
        <f>IF(PAF!L194="","",PAF!L194)</f>
        <v/>
      </c>
      <c r="S186" s="153">
        <f t="shared" si="6"/>
        <v>15</v>
      </c>
      <c r="T186" s="154" t="str">
        <f t="shared" si="8"/>
        <v>No</v>
      </c>
      <c r="U186" s="154">
        <v>180</v>
      </c>
    </row>
    <row r="187" spans="2:21">
      <c r="B187" s="244" t="str">
        <f t="shared" si="7"/>
        <v>__</v>
      </c>
      <c r="C187" s="244" t="str">
        <f>IF(PAF!C195="","",PAF!C195)</f>
        <v/>
      </c>
      <c r="D187" s="245" t="str">
        <f>IF(N187&lt;&gt;"",PAF!$Y195,"")</f>
        <v/>
      </c>
      <c r="E187" s="246" t="str">
        <f>IF(PAF!D195="","",PAF!D195)</f>
        <v/>
      </c>
      <c r="F187" s="246"/>
      <c r="G187" s="245" t="str">
        <f>IF(PAF!E195="","",PAF!E195)</f>
        <v/>
      </c>
      <c r="H187" s="245" t="str">
        <f>IF(PAF!F195="","",PAF!F195)</f>
        <v/>
      </c>
      <c r="I187" s="247" t="str">
        <f>IF(PAF!G195="","",PAF!G195)</f>
        <v/>
      </c>
      <c r="J187" s="247" t="str">
        <f>IF(PAF!H195="","",PAF!H195)</f>
        <v/>
      </c>
      <c r="K187" s="247"/>
      <c r="L187" s="247"/>
      <c r="M187" s="247"/>
      <c r="N187" s="245" t="str">
        <f>IF(PAF!I195="","",PAF!I195)</f>
        <v/>
      </c>
      <c r="O187" s="245" t="str">
        <f>IF(PAF!J195="","",PAF!J195)</f>
        <v/>
      </c>
      <c r="P187" s="245" t="str">
        <f>IF(PAF!K195="","",PAF!K195)</f>
        <v/>
      </c>
      <c r="Q187" s="245" t="str">
        <f>IF(PAF!L195="","",PAF!L195)</f>
        <v/>
      </c>
      <c r="S187" s="153">
        <f t="shared" si="6"/>
        <v>15</v>
      </c>
      <c r="T187" s="154" t="str">
        <f t="shared" si="8"/>
        <v>No</v>
      </c>
      <c r="U187" s="154">
        <v>181</v>
      </c>
    </row>
    <row r="188" spans="2:21">
      <c r="B188" s="244" t="str">
        <f t="shared" si="7"/>
        <v>__</v>
      </c>
      <c r="C188" s="244" t="str">
        <f>IF(PAF!C196="","",PAF!C196)</f>
        <v/>
      </c>
      <c r="D188" s="245" t="str">
        <f>IF(N188&lt;&gt;"",PAF!$Y196,"")</f>
        <v/>
      </c>
      <c r="E188" s="246" t="str">
        <f>IF(PAF!D196="","",PAF!D196)</f>
        <v/>
      </c>
      <c r="F188" s="246"/>
      <c r="G188" s="245" t="str">
        <f>IF(PAF!E196="","",PAF!E196)</f>
        <v/>
      </c>
      <c r="H188" s="245" t="str">
        <f>IF(PAF!F196="","",PAF!F196)</f>
        <v/>
      </c>
      <c r="I188" s="247" t="str">
        <f>IF(PAF!G196="","",PAF!G196)</f>
        <v/>
      </c>
      <c r="J188" s="247" t="str">
        <f>IF(PAF!H196="","",PAF!H196)</f>
        <v/>
      </c>
      <c r="K188" s="247"/>
      <c r="L188" s="247"/>
      <c r="M188" s="247"/>
      <c r="N188" s="245" t="str">
        <f>IF(PAF!I196="","",PAF!I196)</f>
        <v/>
      </c>
      <c r="O188" s="245" t="str">
        <f>IF(PAF!J196="","",PAF!J196)</f>
        <v/>
      </c>
      <c r="P188" s="245" t="str">
        <f>IF(PAF!K196="","",PAF!K196)</f>
        <v/>
      </c>
      <c r="Q188" s="245" t="str">
        <f>IF(PAF!L196="","",PAF!L196)</f>
        <v/>
      </c>
      <c r="S188" s="153">
        <f t="shared" si="6"/>
        <v>15</v>
      </c>
      <c r="T188" s="154" t="str">
        <f t="shared" si="8"/>
        <v>No</v>
      </c>
      <c r="U188" s="154">
        <v>182</v>
      </c>
    </row>
    <row r="189" spans="2:21">
      <c r="B189" s="244" t="str">
        <f t="shared" si="7"/>
        <v>__</v>
      </c>
      <c r="C189" s="244" t="str">
        <f>IF(PAF!C197="","",PAF!C197)</f>
        <v/>
      </c>
      <c r="D189" s="245" t="str">
        <f>IF(N189&lt;&gt;"",PAF!$Y197,"")</f>
        <v/>
      </c>
      <c r="E189" s="246" t="str">
        <f>IF(PAF!D197="","",PAF!D197)</f>
        <v/>
      </c>
      <c r="F189" s="246"/>
      <c r="G189" s="245" t="str">
        <f>IF(PAF!E197="","",PAF!E197)</f>
        <v/>
      </c>
      <c r="H189" s="245" t="str">
        <f>IF(PAF!F197="","",PAF!F197)</f>
        <v/>
      </c>
      <c r="I189" s="247" t="str">
        <f>IF(PAF!G197="","",PAF!G197)</f>
        <v/>
      </c>
      <c r="J189" s="247" t="str">
        <f>IF(PAF!H197="","",PAF!H197)</f>
        <v/>
      </c>
      <c r="K189" s="247"/>
      <c r="L189" s="247"/>
      <c r="M189" s="247"/>
      <c r="N189" s="245" t="str">
        <f>IF(PAF!I197="","",PAF!I197)</f>
        <v/>
      </c>
      <c r="O189" s="245" t="str">
        <f>IF(PAF!J197="","",PAF!J197)</f>
        <v/>
      </c>
      <c r="P189" s="245" t="str">
        <f>IF(PAF!K197="","",PAF!K197)</f>
        <v/>
      </c>
      <c r="Q189" s="245" t="str">
        <f>IF(PAF!L197="","",PAF!L197)</f>
        <v/>
      </c>
      <c r="S189" s="153">
        <f t="shared" si="6"/>
        <v>15</v>
      </c>
      <c r="T189" s="154" t="str">
        <f t="shared" si="8"/>
        <v>No</v>
      </c>
      <c r="U189" s="154">
        <v>183</v>
      </c>
    </row>
    <row r="190" spans="2:21">
      <c r="B190" s="244" t="str">
        <f t="shared" si="7"/>
        <v>__</v>
      </c>
      <c r="C190" s="244" t="str">
        <f>IF(PAF!C198="","",PAF!C198)</f>
        <v/>
      </c>
      <c r="D190" s="245" t="str">
        <f>IF(N190&lt;&gt;"",PAF!$Y198,"")</f>
        <v/>
      </c>
      <c r="E190" s="246" t="str">
        <f>IF(PAF!D198="","",PAF!D198)</f>
        <v/>
      </c>
      <c r="F190" s="246"/>
      <c r="G190" s="245" t="str">
        <f>IF(PAF!E198="","",PAF!E198)</f>
        <v/>
      </c>
      <c r="H190" s="245" t="str">
        <f>IF(PAF!F198="","",PAF!F198)</f>
        <v/>
      </c>
      <c r="I190" s="247" t="str">
        <f>IF(PAF!G198="","",PAF!G198)</f>
        <v/>
      </c>
      <c r="J190" s="247" t="str">
        <f>IF(PAF!H198="","",PAF!H198)</f>
        <v/>
      </c>
      <c r="K190" s="247"/>
      <c r="L190" s="247"/>
      <c r="M190" s="247"/>
      <c r="N190" s="245" t="str">
        <f>IF(PAF!I198="","",PAF!I198)</f>
        <v/>
      </c>
      <c r="O190" s="245" t="str">
        <f>IF(PAF!J198="","",PAF!J198)</f>
        <v/>
      </c>
      <c r="P190" s="245" t="str">
        <f>IF(PAF!K198="","",PAF!K198)</f>
        <v/>
      </c>
      <c r="Q190" s="245" t="str">
        <f>IF(PAF!L198="","",PAF!L198)</f>
        <v/>
      </c>
      <c r="S190" s="153">
        <f t="shared" si="6"/>
        <v>15</v>
      </c>
      <c r="T190" s="154" t="str">
        <f t="shared" si="8"/>
        <v>No</v>
      </c>
      <c r="U190" s="154">
        <v>184</v>
      </c>
    </row>
    <row r="191" spans="2:21">
      <c r="B191" s="244" t="str">
        <f t="shared" si="7"/>
        <v>__</v>
      </c>
      <c r="C191" s="244" t="str">
        <f>IF(PAF!C199="","",PAF!C199)</f>
        <v/>
      </c>
      <c r="D191" s="245" t="str">
        <f>IF(N191&lt;&gt;"",PAF!$Y199,"")</f>
        <v/>
      </c>
      <c r="E191" s="246" t="str">
        <f>IF(PAF!D199="","",PAF!D199)</f>
        <v/>
      </c>
      <c r="F191" s="246"/>
      <c r="G191" s="245" t="str">
        <f>IF(PAF!E199="","",PAF!E199)</f>
        <v/>
      </c>
      <c r="H191" s="245" t="str">
        <f>IF(PAF!F199="","",PAF!F199)</f>
        <v/>
      </c>
      <c r="I191" s="247" t="str">
        <f>IF(PAF!G199="","",PAF!G199)</f>
        <v/>
      </c>
      <c r="J191" s="247" t="str">
        <f>IF(PAF!H199="","",PAF!H199)</f>
        <v/>
      </c>
      <c r="K191" s="247"/>
      <c r="L191" s="247"/>
      <c r="M191" s="247"/>
      <c r="N191" s="245" t="str">
        <f>IF(PAF!I199="","",PAF!I199)</f>
        <v/>
      </c>
      <c r="O191" s="245" t="str">
        <f>IF(PAF!J199="","",PAF!J199)</f>
        <v/>
      </c>
      <c r="P191" s="245" t="str">
        <f>IF(PAF!K199="","",PAF!K199)</f>
        <v/>
      </c>
      <c r="Q191" s="245" t="str">
        <f>IF(PAF!L199="","",PAF!L199)</f>
        <v/>
      </c>
      <c r="S191" s="153">
        <f t="shared" si="6"/>
        <v>15</v>
      </c>
      <c r="T191" s="154" t="str">
        <f t="shared" si="8"/>
        <v>No</v>
      </c>
      <c r="U191" s="154">
        <v>185</v>
      </c>
    </row>
    <row r="192" spans="2:21">
      <c r="B192" s="244" t="str">
        <f t="shared" si="7"/>
        <v>__</v>
      </c>
      <c r="C192" s="244" t="str">
        <f>IF(PAF!C200="","",PAF!C200)</f>
        <v/>
      </c>
      <c r="D192" s="245" t="str">
        <f>IF(N192&lt;&gt;"",PAF!$Y200,"")</f>
        <v/>
      </c>
      <c r="E192" s="246" t="str">
        <f>IF(PAF!D200="","",PAF!D200)</f>
        <v/>
      </c>
      <c r="F192" s="246"/>
      <c r="G192" s="245" t="str">
        <f>IF(PAF!E200="","",PAF!E200)</f>
        <v/>
      </c>
      <c r="H192" s="245" t="str">
        <f>IF(PAF!F200="","",PAF!F200)</f>
        <v/>
      </c>
      <c r="I192" s="247" t="str">
        <f>IF(PAF!G200="","",PAF!G200)</f>
        <v/>
      </c>
      <c r="J192" s="247" t="str">
        <f>IF(PAF!H200="","",PAF!H200)</f>
        <v/>
      </c>
      <c r="K192" s="247"/>
      <c r="L192" s="247"/>
      <c r="M192" s="247"/>
      <c r="N192" s="245" t="str">
        <f>IF(PAF!I200="","",PAF!I200)</f>
        <v/>
      </c>
      <c r="O192" s="245" t="str">
        <f>IF(PAF!J200="","",PAF!J200)</f>
        <v/>
      </c>
      <c r="P192" s="245" t="str">
        <f>IF(PAF!K200="","",PAF!K200)</f>
        <v/>
      </c>
      <c r="Q192" s="245" t="str">
        <f>IF(PAF!L200="","",PAF!L200)</f>
        <v/>
      </c>
      <c r="S192" s="153">
        <f t="shared" si="6"/>
        <v>15</v>
      </c>
      <c r="T192" s="154" t="str">
        <f t="shared" si="8"/>
        <v>No</v>
      </c>
      <c r="U192" s="154">
        <v>186</v>
      </c>
    </row>
    <row r="193" spans="2:21">
      <c r="B193" s="244" t="str">
        <f t="shared" si="7"/>
        <v>__</v>
      </c>
      <c r="C193" s="244" t="str">
        <f>IF(PAF!C201="","",PAF!C201)</f>
        <v/>
      </c>
      <c r="D193" s="245" t="str">
        <f>IF(N193&lt;&gt;"",PAF!$Y201,"")</f>
        <v/>
      </c>
      <c r="E193" s="246" t="str">
        <f>IF(PAF!D201="","",PAF!D201)</f>
        <v/>
      </c>
      <c r="F193" s="246"/>
      <c r="G193" s="245" t="str">
        <f>IF(PAF!E201="","",PAF!E201)</f>
        <v/>
      </c>
      <c r="H193" s="245" t="str">
        <f>IF(PAF!F201="","",PAF!F201)</f>
        <v/>
      </c>
      <c r="I193" s="247" t="str">
        <f>IF(PAF!G201="","",PAF!G201)</f>
        <v/>
      </c>
      <c r="J193" s="247" t="str">
        <f>IF(PAF!H201="","",PAF!H201)</f>
        <v/>
      </c>
      <c r="K193" s="247"/>
      <c r="L193" s="247"/>
      <c r="M193" s="247"/>
      <c r="N193" s="245" t="str">
        <f>IF(PAF!I201="","",PAF!I201)</f>
        <v/>
      </c>
      <c r="O193" s="245" t="str">
        <f>IF(PAF!J201="","",PAF!J201)</f>
        <v/>
      </c>
      <c r="P193" s="245" t="str">
        <f>IF(PAF!K201="","",PAF!K201)</f>
        <v/>
      </c>
      <c r="Q193" s="245" t="str">
        <f>IF(PAF!L201="","",PAF!L201)</f>
        <v/>
      </c>
      <c r="S193" s="153">
        <f t="shared" si="6"/>
        <v>15</v>
      </c>
      <c r="T193" s="154" t="str">
        <f t="shared" si="8"/>
        <v>No</v>
      </c>
      <c r="U193" s="154">
        <v>187</v>
      </c>
    </row>
    <row r="194" spans="2:21">
      <c r="B194" s="244" t="str">
        <f t="shared" si="7"/>
        <v>__</v>
      </c>
      <c r="C194" s="244" t="str">
        <f>IF(PAF!C202="","",PAF!C202)</f>
        <v/>
      </c>
      <c r="D194" s="245" t="str">
        <f>IF(N194&lt;&gt;"",PAF!$Y202,"")</f>
        <v/>
      </c>
      <c r="E194" s="246" t="str">
        <f>IF(PAF!D202="","",PAF!D202)</f>
        <v/>
      </c>
      <c r="F194" s="246"/>
      <c r="G194" s="245" t="str">
        <f>IF(PAF!E202="","",PAF!E202)</f>
        <v/>
      </c>
      <c r="H194" s="245" t="str">
        <f>IF(PAF!F202="","",PAF!F202)</f>
        <v/>
      </c>
      <c r="I194" s="247" t="str">
        <f>IF(PAF!G202="","",PAF!G202)</f>
        <v/>
      </c>
      <c r="J194" s="247" t="str">
        <f>IF(PAF!H202="","",PAF!H202)</f>
        <v/>
      </c>
      <c r="K194" s="247"/>
      <c r="L194" s="247"/>
      <c r="M194" s="247"/>
      <c r="N194" s="245" t="str">
        <f>IF(PAF!I202="","",PAF!I202)</f>
        <v/>
      </c>
      <c r="O194" s="245" t="str">
        <f>IF(PAF!J202="","",PAF!J202)</f>
        <v/>
      </c>
      <c r="P194" s="245" t="str">
        <f>IF(PAF!K202="","",PAF!K202)</f>
        <v/>
      </c>
      <c r="Q194" s="245" t="str">
        <f>IF(PAF!L202="","",PAF!L202)</f>
        <v/>
      </c>
      <c r="S194" s="153">
        <f t="shared" si="6"/>
        <v>15</v>
      </c>
      <c r="T194" s="154" t="str">
        <f t="shared" si="8"/>
        <v>No</v>
      </c>
      <c r="U194" s="154">
        <v>188</v>
      </c>
    </row>
    <row r="195" spans="2:21">
      <c r="B195" s="244" t="str">
        <f t="shared" si="7"/>
        <v>__</v>
      </c>
      <c r="C195" s="244" t="str">
        <f>IF(PAF!C203="","",PAF!C203)</f>
        <v/>
      </c>
      <c r="D195" s="245" t="str">
        <f>IF(N195&lt;&gt;"",PAF!$Y203,"")</f>
        <v/>
      </c>
      <c r="E195" s="246" t="str">
        <f>IF(PAF!D203="","",PAF!D203)</f>
        <v/>
      </c>
      <c r="F195" s="246"/>
      <c r="G195" s="245" t="str">
        <f>IF(PAF!E203="","",PAF!E203)</f>
        <v/>
      </c>
      <c r="H195" s="245" t="str">
        <f>IF(PAF!F203="","",PAF!F203)</f>
        <v/>
      </c>
      <c r="I195" s="247" t="str">
        <f>IF(PAF!G203="","",PAF!G203)</f>
        <v/>
      </c>
      <c r="J195" s="247" t="str">
        <f>IF(PAF!H203="","",PAF!H203)</f>
        <v/>
      </c>
      <c r="K195" s="247"/>
      <c r="L195" s="247"/>
      <c r="M195" s="247"/>
      <c r="N195" s="245" t="str">
        <f>IF(PAF!I203="","",PAF!I203)</f>
        <v/>
      </c>
      <c r="O195" s="245" t="str">
        <f>IF(PAF!J203="","",PAF!J203)</f>
        <v/>
      </c>
      <c r="P195" s="245" t="str">
        <f>IF(PAF!K203="","",PAF!K203)</f>
        <v/>
      </c>
      <c r="Q195" s="245" t="str">
        <f>IF(PAF!L203="","",PAF!L203)</f>
        <v/>
      </c>
      <c r="S195" s="153">
        <f t="shared" si="6"/>
        <v>15</v>
      </c>
      <c r="T195" s="154" t="str">
        <f t="shared" si="8"/>
        <v>No</v>
      </c>
      <c r="U195" s="154">
        <v>189</v>
      </c>
    </row>
    <row r="196" spans="2:21">
      <c r="B196" s="244" t="str">
        <f t="shared" si="7"/>
        <v>__</v>
      </c>
      <c r="C196" s="244" t="str">
        <f>IF(PAF!C204="","",PAF!C204)</f>
        <v/>
      </c>
      <c r="D196" s="245" t="str">
        <f>IF(N196&lt;&gt;"",PAF!$Y204,"")</f>
        <v/>
      </c>
      <c r="E196" s="246" t="str">
        <f>IF(PAF!D204="","",PAF!D204)</f>
        <v/>
      </c>
      <c r="F196" s="246"/>
      <c r="G196" s="245" t="str">
        <f>IF(PAF!E204="","",PAF!E204)</f>
        <v/>
      </c>
      <c r="H196" s="245" t="str">
        <f>IF(PAF!F204="","",PAF!F204)</f>
        <v/>
      </c>
      <c r="I196" s="247" t="str">
        <f>IF(PAF!G204="","",PAF!G204)</f>
        <v/>
      </c>
      <c r="J196" s="247" t="str">
        <f>IF(PAF!H204="","",PAF!H204)</f>
        <v/>
      </c>
      <c r="K196" s="247"/>
      <c r="L196" s="247"/>
      <c r="M196" s="247"/>
      <c r="N196" s="245" t="str">
        <f>IF(PAF!I204="","",PAF!I204)</f>
        <v/>
      </c>
      <c r="O196" s="245" t="str">
        <f>IF(PAF!J204="","",PAF!J204)</f>
        <v/>
      </c>
      <c r="P196" s="245" t="str">
        <f>IF(PAF!K204="","",PAF!K204)</f>
        <v/>
      </c>
      <c r="Q196" s="245" t="str">
        <f>IF(PAF!L204="","",PAF!L204)</f>
        <v/>
      </c>
      <c r="S196" s="153">
        <f t="shared" si="6"/>
        <v>15</v>
      </c>
      <c r="T196" s="154" t="str">
        <f t="shared" si="8"/>
        <v>No</v>
      </c>
      <c r="U196" s="154">
        <v>190</v>
      </c>
    </row>
    <row r="197" spans="2:21">
      <c r="B197" s="244" t="str">
        <f t="shared" si="7"/>
        <v>__</v>
      </c>
      <c r="C197" s="244" t="str">
        <f>IF(PAF!C205="","",PAF!C205)</f>
        <v/>
      </c>
      <c r="D197" s="245" t="str">
        <f>IF(N197&lt;&gt;"",PAF!$Y205,"")</f>
        <v/>
      </c>
      <c r="E197" s="246" t="str">
        <f>IF(PAF!D205="","",PAF!D205)</f>
        <v/>
      </c>
      <c r="F197" s="246"/>
      <c r="G197" s="245" t="str">
        <f>IF(PAF!E205="","",PAF!E205)</f>
        <v/>
      </c>
      <c r="H197" s="245" t="str">
        <f>IF(PAF!F205="","",PAF!F205)</f>
        <v/>
      </c>
      <c r="I197" s="247" t="str">
        <f>IF(PAF!G205="","",PAF!G205)</f>
        <v/>
      </c>
      <c r="J197" s="247" t="str">
        <f>IF(PAF!H205="","",PAF!H205)</f>
        <v/>
      </c>
      <c r="K197" s="247"/>
      <c r="L197" s="247"/>
      <c r="M197" s="247"/>
      <c r="N197" s="245" t="str">
        <f>IF(PAF!I205="","",PAF!I205)</f>
        <v/>
      </c>
      <c r="O197" s="245" t="str">
        <f>IF(PAF!J205="","",PAF!J205)</f>
        <v/>
      </c>
      <c r="P197" s="245" t="str">
        <f>IF(PAF!K205="","",PAF!K205)</f>
        <v/>
      </c>
      <c r="Q197" s="245" t="str">
        <f>IF(PAF!L205="","",PAF!L205)</f>
        <v/>
      </c>
      <c r="S197" s="153">
        <f t="shared" si="6"/>
        <v>15</v>
      </c>
      <c r="T197" s="154" t="str">
        <f t="shared" si="8"/>
        <v>No</v>
      </c>
      <c r="U197" s="154">
        <v>191</v>
      </c>
    </row>
    <row r="198" spans="2:21">
      <c r="B198" s="244" t="str">
        <f t="shared" si="7"/>
        <v>__</v>
      </c>
      <c r="C198" s="244" t="str">
        <f>IF(PAF!C206="","",PAF!C206)</f>
        <v/>
      </c>
      <c r="D198" s="245" t="str">
        <f>IF(N198&lt;&gt;"",PAF!$Y206,"")</f>
        <v/>
      </c>
      <c r="E198" s="246" t="str">
        <f>IF(PAF!D206="","",PAF!D206)</f>
        <v/>
      </c>
      <c r="F198" s="246"/>
      <c r="G198" s="245" t="str">
        <f>IF(PAF!E206="","",PAF!E206)</f>
        <v/>
      </c>
      <c r="H198" s="245" t="str">
        <f>IF(PAF!F206="","",PAF!F206)</f>
        <v/>
      </c>
      <c r="I198" s="247" t="str">
        <f>IF(PAF!G206="","",PAF!G206)</f>
        <v/>
      </c>
      <c r="J198" s="247" t="str">
        <f>IF(PAF!H206="","",PAF!H206)</f>
        <v/>
      </c>
      <c r="K198" s="247"/>
      <c r="L198" s="247"/>
      <c r="M198" s="247"/>
      <c r="N198" s="245" t="str">
        <f>IF(PAF!I206="","",PAF!I206)</f>
        <v/>
      </c>
      <c r="O198" s="245" t="str">
        <f>IF(PAF!J206="","",PAF!J206)</f>
        <v/>
      </c>
      <c r="P198" s="245" t="str">
        <f>IF(PAF!K206="","",PAF!K206)</f>
        <v/>
      </c>
      <c r="Q198" s="245" t="str">
        <f>IF(PAF!L206="","",PAF!L206)</f>
        <v/>
      </c>
      <c r="S198" s="153">
        <f t="shared" si="6"/>
        <v>15</v>
      </c>
      <c r="T198" s="154" t="str">
        <f t="shared" si="8"/>
        <v>No</v>
      </c>
      <c r="U198" s="154">
        <v>192</v>
      </c>
    </row>
    <row r="199" spans="2:21">
      <c r="B199" s="244" t="str">
        <f t="shared" si="7"/>
        <v>__</v>
      </c>
      <c r="C199" s="244" t="str">
        <f>IF(PAF!C207="","",PAF!C207)</f>
        <v/>
      </c>
      <c r="D199" s="245" t="str">
        <f>IF(N199&lt;&gt;"",PAF!$Y207,"")</f>
        <v/>
      </c>
      <c r="E199" s="246" t="str">
        <f>IF(PAF!D207="","",PAF!D207)</f>
        <v/>
      </c>
      <c r="F199" s="246"/>
      <c r="G199" s="245" t="str">
        <f>IF(PAF!E207="","",PAF!E207)</f>
        <v/>
      </c>
      <c r="H199" s="245" t="str">
        <f>IF(PAF!F207="","",PAF!F207)</f>
        <v/>
      </c>
      <c r="I199" s="247" t="str">
        <f>IF(PAF!G207="","",PAF!G207)</f>
        <v/>
      </c>
      <c r="J199" s="247" t="str">
        <f>IF(PAF!H207="","",PAF!H207)</f>
        <v/>
      </c>
      <c r="K199" s="247"/>
      <c r="L199" s="247"/>
      <c r="M199" s="247"/>
      <c r="N199" s="245" t="str">
        <f>IF(PAF!I207="","",PAF!I207)</f>
        <v/>
      </c>
      <c r="O199" s="245" t="str">
        <f>IF(PAF!J207="","",PAF!J207)</f>
        <v/>
      </c>
      <c r="P199" s="245" t="str">
        <f>IF(PAF!K207="","",PAF!K207)</f>
        <v/>
      </c>
      <c r="Q199" s="245" t="str">
        <f>IF(PAF!L207="","",PAF!L207)</f>
        <v/>
      </c>
      <c r="S199" s="153">
        <f t="shared" ref="S199:S262" si="9">COUNTIF(C199:Q199,"")</f>
        <v>15</v>
      </c>
      <c r="T199" s="154" t="str">
        <f t="shared" si="8"/>
        <v>No</v>
      </c>
      <c r="U199" s="154">
        <v>193</v>
      </c>
    </row>
    <row r="200" spans="2:21">
      <c r="B200" s="244" t="str">
        <f t="shared" ref="B200:B263" si="10">CONCATENATE($D$2,"_",$D$3,"_",$D$4)</f>
        <v>__</v>
      </c>
      <c r="C200" s="244" t="str">
        <f>IF(PAF!C208="","",PAF!C208)</f>
        <v/>
      </c>
      <c r="D200" s="245" t="str">
        <f>IF(N200&lt;&gt;"",PAF!$Y208,"")</f>
        <v/>
      </c>
      <c r="E200" s="246" t="str">
        <f>IF(PAF!D208="","",PAF!D208)</f>
        <v/>
      </c>
      <c r="F200" s="246"/>
      <c r="G200" s="245" t="str">
        <f>IF(PAF!E208="","",PAF!E208)</f>
        <v/>
      </c>
      <c r="H200" s="245" t="str">
        <f>IF(PAF!F208="","",PAF!F208)</f>
        <v/>
      </c>
      <c r="I200" s="247" t="str">
        <f>IF(PAF!G208="","",PAF!G208)</f>
        <v/>
      </c>
      <c r="J200" s="247" t="str">
        <f>IF(PAF!H208="","",PAF!H208)</f>
        <v/>
      </c>
      <c r="K200" s="247"/>
      <c r="L200" s="247"/>
      <c r="M200" s="247"/>
      <c r="N200" s="245" t="str">
        <f>IF(PAF!I208="","",PAF!I208)</f>
        <v/>
      </c>
      <c r="O200" s="245" t="str">
        <f>IF(PAF!J208="","",PAF!J208)</f>
        <v/>
      </c>
      <c r="P200" s="245" t="str">
        <f>IF(PAF!K208="","",PAF!K208)</f>
        <v/>
      </c>
      <c r="Q200" s="245" t="str">
        <f>IF(PAF!L208="","",PAF!L208)</f>
        <v/>
      </c>
      <c r="S200" s="153">
        <f t="shared" si="9"/>
        <v>15</v>
      </c>
      <c r="T200" s="154" t="str">
        <f t="shared" ref="T200:T263" si="11">IF(AND(S200&gt;4,S200&lt;14),"Missing data","No")</f>
        <v>No</v>
      </c>
      <c r="U200" s="154">
        <v>194</v>
      </c>
    </row>
    <row r="201" spans="2:21">
      <c r="B201" s="244" t="str">
        <f t="shared" si="10"/>
        <v>__</v>
      </c>
      <c r="C201" s="244" t="str">
        <f>IF(PAF!C209="","",PAF!C209)</f>
        <v/>
      </c>
      <c r="D201" s="245" t="str">
        <f>IF(N201&lt;&gt;"",PAF!$Y209,"")</f>
        <v/>
      </c>
      <c r="E201" s="246" t="str">
        <f>IF(PAF!D209="","",PAF!D209)</f>
        <v/>
      </c>
      <c r="F201" s="246"/>
      <c r="G201" s="245" t="str">
        <f>IF(PAF!E209="","",PAF!E209)</f>
        <v/>
      </c>
      <c r="H201" s="245" t="str">
        <f>IF(PAF!F209="","",PAF!F209)</f>
        <v/>
      </c>
      <c r="I201" s="247" t="str">
        <f>IF(PAF!G209="","",PAF!G209)</f>
        <v/>
      </c>
      <c r="J201" s="247" t="str">
        <f>IF(PAF!H209="","",PAF!H209)</f>
        <v/>
      </c>
      <c r="K201" s="247"/>
      <c r="L201" s="247"/>
      <c r="M201" s="247"/>
      <c r="N201" s="245" t="str">
        <f>IF(PAF!I209="","",PAF!I209)</f>
        <v/>
      </c>
      <c r="O201" s="245" t="str">
        <f>IF(PAF!J209="","",PAF!J209)</f>
        <v/>
      </c>
      <c r="P201" s="245" t="str">
        <f>IF(PAF!K209="","",PAF!K209)</f>
        <v/>
      </c>
      <c r="Q201" s="245" t="str">
        <f>IF(PAF!L209="","",PAF!L209)</f>
        <v/>
      </c>
      <c r="S201" s="153">
        <f t="shared" si="9"/>
        <v>15</v>
      </c>
      <c r="T201" s="154" t="str">
        <f t="shared" si="11"/>
        <v>No</v>
      </c>
      <c r="U201" s="154">
        <v>195</v>
      </c>
    </row>
    <row r="202" spans="2:21">
      <c r="B202" s="244" t="str">
        <f t="shared" si="10"/>
        <v>__</v>
      </c>
      <c r="C202" s="244" t="str">
        <f>IF(PAF!C210="","",PAF!C210)</f>
        <v/>
      </c>
      <c r="D202" s="245" t="str">
        <f>IF(N202&lt;&gt;"",PAF!$Y210,"")</f>
        <v/>
      </c>
      <c r="E202" s="246" t="str">
        <f>IF(PAF!D210="","",PAF!D210)</f>
        <v/>
      </c>
      <c r="F202" s="246"/>
      <c r="G202" s="245" t="str">
        <f>IF(PAF!E210="","",PAF!E210)</f>
        <v/>
      </c>
      <c r="H202" s="245" t="str">
        <f>IF(PAF!F210="","",PAF!F210)</f>
        <v/>
      </c>
      <c r="I202" s="247" t="str">
        <f>IF(PAF!G210="","",PAF!G210)</f>
        <v/>
      </c>
      <c r="J202" s="247" t="str">
        <f>IF(PAF!H210="","",PAF!H210)</f>
        <v/>
      </c>
      <c r="K202" s="247"/>
      <c r="L202" s="247"/>
      <c r="M202" s="247"/>
      <c r="N202" s="245" t="str">
        <f>IF(PAF!I210="","",PAF!I210)</f>
        <v/>
      </c>
      <c r="O202" s="245" t="str">
        <f>IF(PAF!J210="","",PAF!J210)</f>
        <v/>
      </c>
      <c r="P202" s="245" t="str">
        <f>IF(PAF!K210="","",PAF!K210)</f>
        <v/>
      </c>
      <c r="Q202" s="245" t="str">
        <f>IF(PAF!L210="","",PAF!L210)</f>
        <v/>
      </c>
      <c r="S202" s="153">
        <f t="shared" si="9"/>
        <v>15</v>
      </c>
      <c r="T202" s="154" t="str">
        <f t="shared" si="11"/>
        <v>No</v>
      </c>
      <c r="U202" s="154">
        <v>196</v>
      </c>
    </row>
    <row r="203" spans="2:21">
      <c r="B203" s="244" t="str">
        <f t="shared" si="10"/>
        <v>__</v>
      </c>
      <c r="C203" s="244" t="str">
        <f>IF(PAF!C211="","",PAF!C211)</f>
        <v/>
      </c>
      <c r="D203" s="245" t="str">
        <f>IF(N203&lt;&gt;"",PAF!$Y211,"")</f>
        <v/>
      </c>
      <c r="E203" s="246" t="str">
        <f>IF(PAF!D211="","",PAF!D211)</f>
        <v/>
      </c>
      <c r="F203" s="246"/>
      <c r="G203" s="245" t="str">
        <f>IF(PAF!E211="","",PAF!E211)</f>
        <v/>
      </c>
      <c r="H203" s="245" t="str">
        <f>IF(PAF!F211="","",PAF!F211)</f>
        <v/>
      </c>
      <c r="I203" s="247" t="str">
        <f>IF(PAF!G211="","",PAF!G211)</f>
        <v/>
      </c>
      <c r="J203" s="247" t="str">
        <f>IF(PAF!H211="","",PAF!H211)</f>
        <v/>
      </c>
      <c r="K203" s="247"/>
      <c r="L203" s="247"/>
      <c r="M203" s="247"/>
      <c r="N203" s="245" t="str">
        <f>IF(PAF!I211="","",PAF!I211)</f>
        <v/>
      </c>
      <c r="O203" s="245" t="str">
        <f>IF(PAF!J211="","",PAF!J211)</f>
        <v/>
      </c>
      <c r="P203" s="245" t="str">
        <f>IF(PAF!K211="","",PAF!K211)</f>
        <v/>
      </c>
      <c r="Q203" s="245" t="str">
        <f>IF(PAF!L211="","",PAF!L211)</f>
        <v/>
      </c>
      <c r="S203" s="153">
        <f t="shared" si="9"/>
        <v>15</v>
      </c>
      <c r="T203" s="154" t="str">
        <f t="shared" si="11"/>
        <v>No</v>
      </c>
      <c r="U203" s="154">
        <v>197</v>
      </c>
    </row>
    <row r="204" spans="2:21">
      <c r="B204" s="244" t="str">
        <f t="shared" si="10"/>
        <v>__</v>
      </c>
      <c r="C204" s="244" t="str">
        <f>IF(PAF!C212="","",PAF!C212)</f>
        <v/>
      </c>
      <c r="D204" s="245" t="str">
        <f>IF(N204&lt;&gt;"",PAF!$Y212,"")</f>
        <v/>
      </c>
      <c r="E204" s="246" t="str">
        <f>IF(PAF!D212="","",PAF!D212)</f>
        <v/>
      </c>
      <c r="F204" s="246"/>
      <c r="G204" s="245" t="str">
        <f>IF(PAF!E212="","",PAF!E212)</f>
        <v/>
      </c>
      <c r="H204" s="245" t="str">
        <f>IF(PAF!F212="","",PAF!F212)</f>
        <v/>
      </c>
      <c r="I204" s="247" t="str">
        <f>IF(PAF!G212="","",PAF!G212)</f>
        <v/>
      </c>
      <c r="J204" s="247" t="str">
        <f>IF(PAF!H212="","",PAF!H212)</f>
        <v/>
      </c>
      <c r="K204" s="247"/>
      <c r="L204" s="247"/>
      <c r="M204" s="247"/>
      <c r="N204" s="245" t="str">
        <f>IF(PAF!I212="","",PAF!I212)</f>
        <v/>
      </c>
      <c r="O204" s="245" t="str">
        <f>IF(PAF!J212="","",PAF!J212)</f>
        <v/>
      </c>
      <c r="P204" s="245" t="str">
        <f>IF(PAF!K212="","",PAF!K212)</f>
        <v/>
      </c>
      <c r="Q204" s="245" t="str">
        <f>IF(PAF!L212="","",PAF!L212)</f>
        <v/>
      </c>
      <c r="S204" s="153">
        <f t="shared" si="9"/>
        <v>15</v>
      </c>
      <c r="T204" s="154" t="str">
        <f t="shared" si="11"/>
        <v>No</v>
      </c>
      <c r="U204" s="154">
        <v>198</v>
      </c>
    </row>
    <row r="205" spans="2:21">
      <c r="B205" s="244" t="str">
        <f t="shared" si="10"/>
        <v>__</v>
      </c>
      <c r="C205" s="244" t="str">
        <f>IF(PAF!C213="","",PAF!C213)</f>
        <v/>
      </c>
      <c r="D205" s="245" t="str">
        <f>IF(N205&lt;&gt;"",PAF!$Y213,"")</f>
        <v/>
      </c>
      <c r="E205" s="246" t="str">
        <f>IF(PAF!D213="","",PAF!D213)</f>
        <v/>
      </c>
      <c r="F205" s="246"/>
      <c r="G205" s="245" t="str">
        <f>IF(PAF!E213="","",PAF!E213)</f>
        <v/>
      </c>
      <c r="H205" s="245" t="str">
        <f>IF(PAF!F213="","",PAF!F213)</f>
        <v/>
      </c>
      <c r="I205" s="247" t="str">
        <f>IF(PAF!G213="","",PAF!G213)</f>
        <v/>
      </c>
      <c r="J205" s="247" t="str">
        <f>IF(PAF!H213="","",PAF!H213)</f>
        <v/>
      </c>
      <c r="K205" s="247"/>
      <c r="L205" s="247"/>
      <c r="M205" s="247"/>
      <c r="N205" s="245" t="str">
        <f>IF(PAF!I213="","",PAF!I213)</f>
        <v/>
      </c>
      <c r="O205" s="245" t="str">
        <f>IF(PAF!J213="","",PAF!J213)</f>
        <v/>
      </c>
      <c r="P205" s="245" t="str">
        <f>IF(PAF!K213="","",PAF!K213)</f>
        <v/>
      </c>
      <c r="Q205" s="245" t="str">
        <f>IF(PAF!L213="","",PAF!L213)</f>
        <v/>
      </c>
      <c r="S205" s="153">
        <f t="shared" si="9"/>
        <v>15</v>
      </c>
      <c r="T205" s="154" t="str">
        <f t="shared" si="11"/>
        <v>No</v>
      </c>
      <c r="U205" s="154">
        <v>199</v>
      </c>
    </row>
    <row r="206" spans="2:21">
      <c r="B206" s="244" t="str">
        <f t="shared" si="10"/>
        <v>__</v>
      </c>
      <c r="C206" s="244" t="str">
        <f>IF(PAF!C214="","",PAF!C214)</f>
        <v/>
      </c>
      <c r="D206" s="245" t="str">
        <f>IF(N206&lt;&gt;"",PAF!$Y214,"")</f>
        <v/>
      </c>
      <c r="E206" s="246" t="str">
        <f>IF(PAF!D214="","",PAF!D214)</f>
        <v/>
      </c>
      <c r="F206" s="246"/>
      <c r="G206" s="245" t="str">
        <f>IF(PAF!E214="","",PAF!E214)</f>
        <v/>
      </c>
      <c r="H206" s="245" t="str">
        <f>IF(PAF!F214="","",PAF!F214)</f>
        <v/>
      </c>
      <c r="I206" s="247" t="str">
        <f>IF(PAF!G214="","",PAF!G214)</f>
        <v/>
      </c>
      <c r="J206" s="247" t="str">
        <f>IF(PAF!H214="","",PAF!H214)</f>
        <v/>
      </c>
      <c r="K206" s="247"/>
      <c r="L206" s="247"/>
      <c r="M206" s="247"/>
      <c r="N206" s="245" t="str">
        <f>IF(PAF!I214="","",PAF!I214)</f>
        <v/>
      </c>
      <c r="O206" s="245" t="str">
        <f>IF(PAF!J214="","",PAF!J214)</f>
        <v/>
      </c>
      <c r="P206" s="245" t="str">
        <f>IF(PAF!K214="","",PAF!K214)</f>
        <v/>
      </c>
      <c r="Q206" s="245" t="str">
        <f>IF(PAF!L214="","",PAF!L214)</f>
        <v/>
      </c>
      <c r="S206" s="153">
        <f t="shared" si="9"/>
        <v>15</v>
      </c>
      <c r="T206" s="154" t="str">
        <f t="shared" si="11"/>
        <v>No</v>
      </c>
      <c r="U206" s="154">
        <v>200</v>
      </c>
    </row>
    <row r="207" spans="2:21">
      <c r="B207" s="244" t="str">
        <f t="shared" si="10"/>
        <v>__</v>
      </c>
      <c r="C207" s="244" t="str">
        <f>IF(PAF!C215="","",PAF!C215)</f>
        <v/>
      </c>
      <c r="D207" s="245" t="str">
        <f>IF(N207&lt;&gt;"",PAF!$Y215,"")</f>
        <v/>
      </c>
      <c r="E207" s="246" t="str">
        <f>IF(PAF!D215="","",PAF!D215)</f>
        <v/>
      </c>
      <c r="F207" s="246"/>
      <c r="G207" s="245" t="str">
        <f>IF(PAF!E215="","",PAF!E215)</f>
        <v/>
      </c>
      <c r="H207" s="245" t="str">
        <f>IF(PAF!F215="","",PAF!F215)</f>
        <v/>
      </c>
      <c r="I207" s="247" t="str">
        <f>IF(PAF!G215="","",PAF!G215)</f>
        <v/>
      </c>
      <c r="J207" s="247" t="str">
        <f>IF(PAF!H215="","",PAF!H215)</f>
        <v/>
      </c>
      <c r="K207" s="247"/>
      <c r="L207" s="247"/>
      <c r="M207" s="247"/>
      <c r="N207" s="245" t="str">
        <f>IF(PAF!I215="","",PAF!I215)</f>
        <v/>
      </c>
      <c r="O207" s="245" t="str">
        <f>IF(PAF!J215="","",PAF!J215)</f>
        <v/>
      </c>
      <c r="P207" s="245" t="str">
        <f>IF(PAF!K215="","",PAF!K215)</f>
        <v/>
      </c>
      <c r="Q207" s="245" t="str">
        <f>IF(PAF!L215="","",PAF!L215)</f>
        <v/>
      </c>
      <c r="S207" s="153">
        <f t="shared" si="9"/>
        <v>15</v>
      </c>
      <c r="T207" s="154" t="str">
        <f t="shared" si="11"/>
        <v>No</v>
      </c>
      <c r="U207" s="154">
        <v>201</v>
      </c>
    </row>
    <row r="208" spans="2:21">
      <c r="B208" s="244" t="str">
        <f t="shared" si="10"/>
        <v>__</v>
      </c>
      <c r="C208" s="244" t="str">
        <f>IF(PAF!C216="","",PAF!C216)</f>
        <v/>
      </c>
      <c r="D208" s="245" t="str">
        <f>IF(N208&lt;&gt;"",PAF!$Y216,"")</f>
        <v/>
      </c>
      <c r="E208" s="246" t="str">
        <f>IF(PAF!D216="","",PAF!D216)</f>
        <v/>
      </c>
      <c r="F208" s="246"/>
      <c r="G208" s="245" t="str">
        <f>IF(PAF!E216="","",PAF!E216)</f>
        <v/>
      </c>
      <c r="H208" s="245" t="str">
        <f>IF(PAF!F216="","",PAF!F216)</f>
        <v/>
      </c>
      <c r="I208" s="247" t="str">
        <f>IF(PAF!G216="","",PAF!G216)</f>
        <v/>
      </c>
      <c r="J208" s="247" t="str">
        <f>IF(PAF!H216="","",PAF!H216)</f>
        <v/>
      </c>
      <c r="K208" s="247"/>
      <c r="L208" s="247"/>
      <c r="M208" s="247"/>
      <c r="N208" s="245" t="str">
        <f>IF(PAF!I216="","",PAF!I216)</f>
        <v/>
      </c>
      <c r="O208" s="245" t="str">
        <f>IF(PAF!J216="","",PAF!J216)</f>
        <v/>
      </c>
      <c r="P208" s="245" t="str">
        <f>IF(PAF!K216="","",PAF!K216)</f>
        <v/>
      </c>
      <c r="Q208" s="245" t="str">
        <f>IF(PAF!L216="","",PAF!L216)</f>
        <v/>
      </c>
      <c r="S208" s="153">
        <f t="shared" si="9"/>
        <v>15</v>
      </c>
      <c r="T208" s="154" t="str">
        <f t="shared" si="11"/>
        <v>No</v>
      </c>
      <c r="U208" s="154">
        <v>202</v>
      </c>
    </row>
    <row r="209" spans="2:21">
      <c r="B209" s="244" t="str">
        <f t="shared" si="10"/>
        <v>__</v>
      </c>
      <c r="C209" s="244" t="str">
        <f>IF(PAF!C217="","",PAF!C217)</f>
        <v/>
      </c>
      <c r="D209" s="245" t="str">
        <f>IF(N209&lt;&gt;"",PAF!$Y217,"")</f>
        <v/>
      </c>
      <c r="E209" s="246" t="str">
        <f>IF(PAF!D217="","",PAF!D217)</f>
        <v/>
      </c>
      <c r="F209" s="246"/>
      <c r="G209" s="245" t="str">
        <f>IF(PAF!E217="","",PAF!E217)</f>
        <v/>
      </c>
      <c r="H209" s="245" t="str">
        <f>IF(PAF!F217="","",PAF!F217)</f>
        <v/>
      </c>
      <c r="I209" s="247" t="str">
        <f>IF(PAF!G217="","",PAF!G217)</f>
        <v/>
      </c>
      <c r="J209" s="247" t="str">
        <f>IF(PAF!H217="","",PAF!H217)</f>
        <v/>
      </c>
      <c r="K209" s="247"/>
      <c r="L209" s="247"/>
      <c r="M209" s="247"/>
      <c r="N209" s="245" t="str">
        <f>IF(PAF!I217="","",PAF!I217)</f>
        <v/>
      </c>
      <c r="O209" s="245" t="str">
        <f>IF(PAF!J217="","",PAF!J217)</f>
        <v/>
      </c>
      <c r="P209" s="245" t="str">
        <f>IF(PAF!K217="","",PAF!K217)</f>
        <v/>
      </c>
      <c r="Q209" s="245" t="str">
        <f>IF(PAF!L217="","",PAF!L217)</f>
        <v/>
      </c>
      <c r="S209" s="153">
        <f t="shared" si="9"/>
        <v>15</v>
      </c>
      <c r="T209" s="154" t="str">
        <f t="shared" si="11"/>
        <v>No</v>
      </c>
      <c r="U209" s="154">
        <v>203</v>
      </c>
    </row>
    <row r="210" spans="2:21">
      <c r="B210" s="244" t="str">
        <f t="shared" si="10"/>
        <v>__</v>
      </c>
      <c r="C210" s="244" t="str">
        <f>IF(PAF!C218="","",PAF!C218)</f>
        <v/>
      </c>
      <c r="D210" s="245" t="str">
        <f>IF(N210&lt;&gt;"",PAF!$Y218,"")</f>
        <v/>
      </c>
      <c r="E210" s="246" t="str">
        <f>IF(PAF!D218="","",PAF!D218)</f>
        <v/>
      </c>
      <c r="F210" s="246"/>
      <c r="G210" s="245" t="str">
        <f>IF(PAF!E218="","",PAF!E218)</f>
        <v/>
      </c>
      <c r="H210" s="245" t="str">
        <f>IF(PAF!F218="","",PAF!F218)</f>
        <v/>
      </c>
      <c r="I210" s="247" t="str">
        <f>IF(PAF!G218="","",PAF!G218)</f>
        <v/>
      </c>
      <c r="J210" s="247" t="str">
        <f>IF(PAF!H218="","",PAF!H218)</f>
        <v/>
      </c>
      <c r="K210" s="247"/>
      <c r="L210" s="247"/>
      <c r="M210" s="247"/>
      <c r="N210" s="245" t="str">
        <f>IF(PAF!I218="","",PAF!I218)</f>
        <v/>
      </c>
      <c r="O210" s="245" t="str">
        <f>IF(PAF!J218="","",PAF!J218)</f>
        <v/>
      </c>
      <c r="P210" s="245" t="str">
        <f>IF(PAF!K218="","",PAF!K218)</f>
        <v/>
      </c>
      <c r="Q210" s="245" t="str">
        <f>IF(PAF!L218="","",PAF!L218)</f>
        <v/>
      </c>
      <c r="S210" s="153">
        <f t="shared" si="9"/>
        <v>15</v>
      </c>
      <c r="T210" s="154" t="str">
        <f t="shared" si="11"/>
        <v>No</v>
      </c>
      <c r="U210" s="154">
        <v>204</v>
      </c>
    </row>
    <row r="211" spans="2:21">
      <c r="B211" s="244" t="str">
        <f t="shared" si="10"/>
        <v>__</v>
      </c>
      <c r="C211" s="244" t="str">
        <f>IF(PAF!C219="","",PAF!C219)</f>
        <v/>
      </c>
      <c r="D211" s="245" t="str">
        <f>IF(N211&lt;&gt;"",PAF!$Y219,"")</f>
        <v/>
      </c>
      <c r="E211" s="246" t="str">
        <f>IF(PAF!D219="","",PAF!D219)</f>
        <v/>
      </c>
      <c r="F211" s="246"/>
      <c r="G211" s="245" t="str">
        <f>IF(PAF!E219="","",PAF!E219)</f>
        <v/>
      </c>
      <c r="H211" s="245" t="str">
        <f>IF(PAF!F219="","",PAF!F219)</f>
        <v/>
      </c>
      <c r="I211" s="247" t="str">
        <f>IF(PAF!G219="","",PAF!G219)</f>
        <v/>
      </c>
      <c r="J211" s="247" t="str">
        <f>IF(PAF!H219="","",PAF!H219)</f>
        <v/>
      </c>
      <c r="K211" s="247"/>
      <c r="L211" s="247"/>
      <c r="M211" s="247"/>
      <c r="N211" s="245" t="str">
        <f>IF(PAF!I219="","",PAF!I219)</f>
        <v/>
      </c>
      <c r="O211" s="245" t="str">
        <f>IF(PAF!J219="","",PAF!J219)</f>
        <v/>
      </c>
      <c r="P211" s="245" t="str">
        <f>IF(PAF!K219="","",PAF!K219)</f>
        <v/>
      </c>
      <c r="Q211" s="245" t="str">
        <f>IF(PAF!L219="","",PAF!L219)</f>
        <v/>
      </c>
      <c r="S211" s="153">
        <f t="shared" si="9"/>
        <v>15</v>
      </c>
      <c r="T211" s="154" t="str">
        <f t="shared" si="11"/>
        <v>No</v>
      </c>
      <c r="U211" s="154">
        <v>205</v>
      </c>
    </row>
    <row r="212" spans="2:21">
      <c r="B212" s="244" t="str">
        <f t="shared" si="10"/>
        <v>__</v>
      </c>
      <c r="C212" s="244" t="str">
        <f>IF(PAF!C220="","",PAF!C220)</f>
        <v/>
      </c>
      <c r="D212" s="245" t="str">
        <f>IF(N212&lt;&gt;"",PAF!$Y220,"")</f>
        <v/>
      </c>
      <c r="E212" s="246" t="str">
        <f>IF(PAF!D220="","",PAF!D220)</f>
        <v/>
      </c>
      <c r="F212" s="246"/>
      <c r="G212" s="245" t="str">
        <f>IF(PAF!E220="","",PAF!E220)</f>
        <v/>
      </c>
      <c r="H212" s="245" t="str">
        <f>IF(PAF!F220="","",PAF!F220)</f>
        <v/>
      </c>
      <c r="I212" s="247" t="str">
        <f>IF(PAF!G220="","",PAF!G220)</f>
        <v/>
      </c>
      <c r="J212" s="247" t="str">
        <f>IF(PAF!H220="","",PAF!H220)</f>
        <v/>
      </c>
      <c r="K212" s="247"/>
      <c r="L212" s="247"/>
      <c r="M212" s="247"/>
      <c r="N212" s="245" t="str">
        <f>IF(PAF!I220="","",PAF!I220)</f>
        <v/>
      </c>
      <c r="O212" s="245" t="str">
        <f>IF(PAF!J220="","",PAF!J220)</f>
        <v/>
      </c>
      <c r="P212" s="245" t="str">
        <f>IF(PAF!K220="","",PAF!K220)</f>
        <v/>
      </c>
      <c r="Q212" s="245" t="str">
        <f>IF(PAF!L220="","",PAF!L220)</f>
        <v/>
      </c>
      <c r="S212" s="153">
        <f t="shared" si="9"/>
        <v>15</v>
      </c>
      <c r="T212" s="154" t="str">
        <f t="shared" si="11"/>
        <v>No</v>
      </c>
      <c r="U212" s="154">
        <v>206</v>
      </c>
    </row>
    <row r="213" spans="2:21">
      <c r="B213" s="244" t="str">
        <f t="shared" si="10"/>
        <v>__</v>
      </c>
      <c r="C213" s="244" t="str">
        <f>IF(PAF!C221="","",PAF!C221)</f>
        <v/>
      </c>
      <c r="D213" s="245" t="str">
        <f>IF(N213&lt;&gt;"",PAF!$Y221,"")</f>
        <v/>
      </c>
      <c r="E213" s="246" t="str">
        <f>IF(PAF!D221="","",PAF!D221)</f>
        <v/>
      </c>
      <c r="F213" s="246"/>
      <c r="G213" s="245" t="str">
        <f>IF(PAF!E221="","",PAF!E221)</f>
        <v/>
      </c>
      <c r="H213" s="245" t="str">
        <f>IF(PAF!F221="","",PAF!F221)</f>
        <v/>
      </c>
      <c r="I213" s="247" t="str">
        <f>IF(PAF!G221="","",PAF!G221)</f>
        <v/>
      </c>
      <c r="J213" s="247" t="str">
        <f>IF(PAF!H221="","",PAF!H221)</f>
        <v/>
      </c>
      <c r="K213" s="247"/>
      <c r="L213" s="247"/>
      <c r="M213" s="247"/>
      <c r="N213" s="245" t="str">
        <f>IF(PAF!I221="","",PAF!I221)</f>
        <v/>
      </c>
      <c r="O213" s="245" t="str">
        <f>IF(PAF!J221="","",PAF!J221)</f>
        <v/>
      </c>
      <c r="P213" s="245" t="str">
        <f>IF(PAF!K221="","",PAF!K221)</f>
        <v/>
      </c>
      <c r="Q213" s="245" t="str">
        <f>IF(PAF!L221="","",PAF!L221)</f>
        <v/>
      </c>
      <c r="S213" s="153">
        <f t="shared" si="9"/>
        <v>15</v>
      </c>
      <c r="T213" s="154" t="str">
        <f t="shared" si="11"/>
        <v>No</v>
      </c>
      <c r="U213" s="154">
        <v>207</v>
      </c>
    </row>
    <row r="214" spans="2:21">
      <c r="B214" s="244" t="str">
        <f t="shared" si="10"/>
        <v>__</v>
      </c>
      <c r="C214" s="244" t="str">
        <f>IF(PAF!C222="","",PAF!C222)</f>
        <v/>
      </c>
      <c r="D214" s="245" t="str">
        <f>IF(N214&lt;&gt;"",PAF!$Y222,"")</f>
        <v/>
      </c>
      <c r="E214" s="246" t="str">
        <f>IF(PAF!D222="","",PAF!D222)</f>
        <v/>
      </c>
      <c r="F214" s="246"/>
      <c r="G214" s="245" t="str">
        <f>IF(PAF!E222="","",PAF!E222)</f>
        <v/>
      </c>
      <c r="H214" s="245" t="str">
        <f>IF(PAF!F222="","",PAF!F222)</f>
        <v/>
      </c>
      <c r="I214" s="247" t="str">
        <f>IF(PAF!G222="","",PAF!G222)</f>
        <v/>
      </c>
      <c r="J214" s="247" t="str">
        <f>IF(PAF!H222="","",PAF!H222)</f>
        <v/>
      </c>
      <c r="K214" s="247"/>
      <c r="L214" s="247"/>
      <c r="M214" s="247"/>
      <c r="N214" s="245" t="str">
        <f>IF(PAF!I222="","",PAF!I222)</f>
        <v/>
      </c>
      <c r="O214" s="245" t="str">
        <f>IF(PAF!J222="","",PAF!J222)</f>
        <v/>
      </c>
      <c r="P214" s="245" t="str">
        <f>IF(PAF!K222="","",PAF!K222)</f>
        <v/>
      </c>
      <c r="Q214" s="245" t="str">
        <f>IF(PAF!L222="","",PAF!L222)</f>
        <v/>
      </c>
      <c r="S214" s="153">
        <f t="shared" si="9"/>
        <v>15</v>
      </c>
      <c r="T214" s="154" t="str">
        <f t="shared" si="11"/>
        <v>No</v>
      </c>
      <c r="U214" s="154">
        <v>208</v>
      </c>
    </row>
    <row r="215" spans="2:21">
      <c r="B215" s="244" t="str">
        <f t="shared" si="10"/>
        <v>__</v>
      </c>
      <c r="C215" s="244" t="str">
        <f>IF(PAF!C223="","",PAF!C223)</f>
        <v/>
      </c>
      <c r="D215" s="245" t="str">
        <f>IF(N215&lt;&gt;"",PAF!$Y223,"")</f>
        <v/>
      </c>
      <c r="E215" s="246" t="str">
        <f>IF(PAF!D223="","",PAF!D223)</f>
        <v/>
      </c>
      <c r="F215" s="246"/>
      <c r="G215" s="245" t="str">
        <f>IF(PAF!E223="","",PAF!E223)</f>
        <v/>
      </c>
      <c r="H215" s="245" t="str">
        <f>IF(PAF!F223="","",PAF!F223)</f>
        <v/>
      </c>
      <c r="I215" s="247" t="str">
        <f>IF(PAF!G223="","",PAF!G223)</f>
        <v/>
      </c>
      <c r="J215" s="247" t="str">
        <f>IF(PAF!H223="","",PAF!H223)</f>
        <v/>
      </c>
      <c r="K215" s="247"/>
      <c r="L215" s="247"/>
      <c r="M215" s="247"/>
      <c r="N215" s="245" t="str">
        <f>IF(PAF!I223="","",PAF!I223)</f>
        <v/>
      </c>
      <c r="O215" s="245" t="str">
        <f>IF(PAF!J223="","",PAF!J223)</f>
        <v/>
      </c>
      <c r="P215" s="245" t="str">
        <f>IF(PAF!K223="","",PAF!K223)</f>
        <v/>
      </c>
      <c r="Q215" s="245" t="str">
        <f>IF(PAF!L223="","",PAF!L223)</f>
        <v/>
      </c>
      <c r="S215" s="153">
        <f t="shared" si="9"/>
        <v>15</v>
      </c>
      <c r="T215" s="154" t="str">
        <f t="shared" si="11"/>
        <v>No</v>
      </c>
      <c r="U215" s="154">
        <v>209</v>
      </c>
    </row>
    <row r="216" spans="2:21">
      <c r="B216" s="244" t="str">
        <f t="shared" si="10"/>
        <v>__</v>
      </c>
      <c r="C216" s="244" t="str">
        <f>IF(PAF!C224="","",PAF!C224)</f>
        <v/>
      </c>
      <c r="D216" s="245" t="str">
        <f>IF(N216&lt;&gt;"",PAF!$Y224,"")</f>
        <v/>
      </c>
      <c r="E216" s="246" t="str">
        <f>IF(PAF!D224="","",PAF!D224)</f>
        <v/>
      </c>
      <c r="F216" s="246"/>
      <c r="G216" s="245" t="str">
        <f>IF(PAF!E224="","",PAF!E224)</f>
        <v/>
      </c>
      <c r="H216" s="245" t="str">
        <f>IF(PAF!F224="","",PAF!F224)</f>
        <v/>
      </c>
      <c r="I216" s="247" t="str">
        <f>IF(PAF!G224="","",PAF!G224)</f>
        <v/>
      </c>
      <c r="J216" s="247" t="str">
        <f>IF(PAF!H224="","",PAF!H224)</f>
        <v/>
      </c>
      <c r="K216" s="247"/>
      <c r="L216" s="247"/>
      <c r="M216" s="247"/>
      <c r="N216" s="245" t="str">
        <f>IF(PAF!I224="","",PAF!I224)</f>
        <v/>
      </c>
      <c r="O216" s="245" t="str">
        <f>IF(PAF!J224="","",PAF!J224)</f>
        <v/>
      </c>
      <c r="P216" s="245" t="str">
        <f>IF(PAF!K224="","",PAF!K224)</f>
        <v/>
      </c>
      <c r="Q216" s="245" t="str">
        <f>IF(PAF!L224="","",PAF!L224)</f>
        <v/>
      </c>
      <c r="S216" s="153">
        <f t="shared" si="9"/>
        <v>15</v>
      </c>
      <c r="T216" s="154" t="str">
        <f t="shared" si="11"/>
        <v>No</v>
      </c>
      <c r="U216" s="154">
        <v>210</v>
      </c>
    </row>
    <row r="217" spans="2:21">
      <c r="B217" s="244" t="str">
        <f t="shared" si="10"/>
        <v>__</v>
      </c>
      <c r="C217" s="244" t="str">
        <f>IF(PAF!C225="","",PAF!C225)</f>
        <v/>
      </c>
      <c r="D217" s="245" t="str">
        <f>IF(N217&lt;&gt;"",PAF!$Y225,"")</f>
        <v/>
      </c>
      <c r="E217" s="246" t="str">
        <f>IF(PAF!D225="","",PAF!D225)</f>
        <v/>
      </c>
      <c r="F217" s="246"/>
      <c r="G217" s="245" t="str">
        <f>IF(PAF!E225="","",PAF!E225)</f>
        <v/>
      </c>
      <c r="H217" s="245" t="str">
        <f>IF(PAF!F225="","",PAF!F225)</f>
        <v/>
      </c>
      <c r="I217" s="247" t="str">
        <f>IF(PAF!G225="","",PAF!G225)</f>
        <v/>
      </c>
      <c r="J217" s="247" t="str">
        <f>IF(PAF!H225="","",PAF!H225)</f>
        <v/>
      </c>
      <c r="K217" s="247"/>
      <c r="L217" s="247"/>
      <c r="M217" s="247"/>
      <c r="N217" s="245" t="str">
        <f>IF(PAF!I225="","",PAF!I225)</f>
        <v/>
      </c>
      <c r="O217" s="245" t="str">
        <f>IF(PAF!J225="","",PAF!J225)</f>
        <v/>
      </c>
      <c r="P217" s="245" t="str">
        <f>IF(PAF!K225="","",PAF!K225)</f>
        <v/>
      </c>
      <c r="Q217" s="245" t="str">
        <f>IF(PAF!L225="","",PAF!L225)</f>
        <v/>
      </c>
      <c r="S217" s="153">
        <f t="shared" si="9"/>
        <v>15</v>
      </c>
      <c r="T217" s="154" t="str">
        <f t="shared" si="11"/>
        <v>No</v>
      </c>
      <c r="U217" s="154">
        <v>211</v>
      </c>
    </row>
    <row r="218" spans="2:21">
      <c r="B218" s="244" t="str">
        <f t="shared" si="10"/>
        <v>__</v>
      </c>
      <c r="C218" s="244" t="str">
        <f>IF(PAF!C226="","",PAF!C226)</f>
        <v/>
      </c>
      <c r="D218" s="245" t="str">
        <f>IF(N218&lt;&gt;"",PAF!$Y226,"")</f>
        <v/>
      </c>
      <c r="E218" s="246" t="str">
        <f>IF(PAF!D226="","",PAF!D226)</f>
        <v/>
      </c>
      <c r="F218" s="246"/>
      <c r="G218" s="245" t="str">
        <f>IF(PAF!E226="","",PAF!E226)</f>
        <v/>
      </c>
      <c r="H218" s="245" t="str">
        <f>IF(PAF!F226="","",PAF!F226)</f>
        <v/>
      </c>
      <c r="I218" s="247" t="str">
        <f>IF(PAF!G226="","",PAF!G226)</f>
        <v/>
      </c>
      <c r="J218" s="247" t="str">
        <f>IF(PAF!H226="","",PAF!H226)</f>
        <v/>
      </c>
      <c r="K218" s="247"/>
      <c r="L218" s="247"/>
      <c r="M218" s="247"/>
      <c r="N218" s="245" t="str">
        <f>IF(PAF!I226="","",PAF!I226)</f>
        <v/>
      </c>
      <c r="O218" s="245" t="str">
        <f>IF(PAF!J226="","",PAF!J226)</f>
        <v/>
      </c>
      <c r="P218" s="245" t="str">
        <f>IF(PAF!K226="","",PAF!K226)</f>
        <v/>
      </c>
      <c r="Q218" s="245" t="str">
        <f>IF(PAF!L226="","",PAF!L226)</f>
        <v/>
      </c>
      <c r="S218" s="153">
        <f t="shared" si="9"/>
        <v>15</v>
      </c>
      <c r="T218" s="154" t="str">
        <f t="shared" si="11"/>
        <v>No</v>
      </c>
      <c r="U218" s="154">
        <v>212</v>
      </c>
    </row>
    <row r="219" spans="2:21">
      <c r="B219" s="244" t="str">
        <f t="shared" si="10"/>
        <v>__</v>
      </c>
      <c r="C219" s="244" t="str">
        <f>IF(PAF!C227="","",PAF!C227)</f>
        <v/>
      </c>
      <c r="D219" s="245" t="str">
        <f>IF(N219&lt;&gt;"",PAF!$Y227,"")</f>
        <v/>
      </c>
      <c r="E219" s="246" t="str">
        <f>IF(PAF!D227="","",PAF!D227)</f>
        <v/>
      </c>
      <c r="F219" s="246"/>
      <c r="G219" s="245" t="str">
        <f>IF(PAF!E227="","",PAF!E227)</f>
        <v/>
      </c>
      <c r="H219" s="245" t="str">
        <f>IF(PAF!F227="","",PAF!F227)</f>
        <v/>
      </c>
      <c r="I219" s="247" t="str">
        <f>IF(PAF!G227="","",PAF!G227)</f>
        <v/>
      </c>
      <c r="J219" s="247" t="str">
        <f>IF(PAF!H227="","",PAF!H227)</f>
        <v/>
      </c>
      <c r="K219" s="247"/>
      <c r="L219" s="247"/>
      <c r="M219" s="247"/>
      <c r="N219" s="245" t="str">
        <f>IF(PAF!I227="","",PAF!I227)</f>
        <v/>
      </c>
      <c r="O219" s="245" t="str">
        <f>IF(PAF!J227="","",PAF!J227)</f>
        <v/>
      </c>
      <c r="P219" s="245" t="str">
        <f>IF(PAF!K227="","",PAF!K227)</f>
        <v/>
      </c>
      <c r="Q219" s="245" t="str">
        <f>IF(PAF!L227="","",PAF!L227)</f>
        <v/>
      </c>
      <c r="S219" s="153">
        <f t="shared" si="9"/>
        <v>15</v>
      </c>
      <c r="T219" s="154" t="str">
        <f t="shared" si="11"/>
        <v>No</v>
      </c>
      <c r="U219" s="154">
        <v>213</v>
      </c>
    </row>
    <row r="220" spans="2:21">
      <c r="B220" s="244" t="str">
        <f t="shared" si="10"/>
        <v>__</v>
      </c>
      <c r="C220" s="244" t="str">
        <f>IF(PAF!C228="","",PAF!C228)</f>
        <v/>
      </c>
      <c r="D220" s="245" t="str">
        <f>IF(N220&lt;&gt;"",PAF!$Y228,"")</f>
        <v/>
      </c>
      <c r="E220" s="246" t="str">
        <f>IF(PAF!D228="","",PAF!D228)</f>
        <v/>
      </c>
      <c r="F220" s="246"/>
      <c r="G220" s="245" t="str">
        <f>IF(PAF!E228="","",PAF!E228)</f>
        <v/>
      </c>
      <c r="H220" s="245" t="str">
        <f>IF(PAF!F228="","",PAF!F228)</f>
        <v/>
      </c>
      <c r="I220" s="247" t="str">
        <f>IF(PAF!G228="","",PAF!G228)</f>
        <v/>
      </c>
      <c r="J220" s="247" t="str">
        <f>IF(PAF!H228="","",PAF!H228)</f>
        <v/>
      </c>
      <c r="K220" s="247"/>
      <c r="L220" s="247"/>
      <c r="M220" s="247"/>
      <c r="N220" s="245" t="str">
        <f>IF(PAF!I228="","",PAF!I228)</f>
        <v/>
      </c>
      <c r="O220" s="245" t="str">
        <f>IF(PAF!J228="","",PAF!J228)</f>
        <v/>
      </c>
      <c r="P220" s="245" t="str">
        <f>IF(PAF!K228="","",PAF!K228)</f>
        <v/>
      </c>
      <c r="Q220" s="245" t="str">
        <f>IF(PAF!L228="","",PAF!L228)</f>
        <v/>
      </c>
      <c r="S220" s="153">
        <f t="shared" si="9"/>
        <v>15</v>
      </c>
      <c r="T220" s="154" t="str">
        <f t="shared" si="11"/>
        <v>No</v>
      </c>
      <c r="U220" s="154">
        <v>214</v>
      </c>
    </row>
    <row r="221" spans="2:21">
      <c r="B221" s="244" t="str">
        <f t="shared" si="10"/>
        <v>__</v>
      </c>
      <c r="C221" s="244" t="str">
        <f>IF(PAF!C229="","",PAF!C229)</f>
        <v/>
      </c>
      <c r="D221" s="245" t="str">
        <f>IF(N221&lt;&gt;"",PAF!$Y229,"")</f>
        <v/>
      </c>
      <c r="E221" s="246" t="str">
        <f>IF(PAF!D229="","",PAF!D229)</f>
        <v/>
      </c>
      <c r="F221" s="246"/>
      <c r="G221" s="245" t="str">
        <f>IF(PAF!E229="","",PAF!E229)</f>
        <v/>
      </c>
      <c r="H221" s="245" t="str">
        <f>IF(PAF!F229="","",PAF!F229)</f>
        <v/>
      </c>
      <c r="I221" s="247" t="str">
        <f>IF(PAF!G229="","",PAF!G229)</f>
        <v/>
      </c>
      <c r="J221" s="247" t="str">
        <f>IF(PAF!H229="","",PAF!H229)</f>
        <v/>
      </c>
      <c r="K221" s="247"/>
      <c r="L221" s="247"/>
      <c r="M221" s="247"/>
      <c r="N221" s="245" t="str">
        <f>IF(PAF!I229="","",PAF!I229)</f>
        <v/>
      </c>
      <c r="O221" s="245" t="str">
        <f>IF(PAF!J229="","",PAF!J229)</f>
        <v/>
      </c>
      <c r="P221" s="245" t="str">
        <f>IF(PAF!K229="","",PAF!K229)</f>
        <v/>
      </c>
      <c r="Q221" s="245" t="str">
        <f>IF(PAF!L229="","",PAF!L229)</f>
        <v/>
      </c>
      <c r="S221" s="153">
        <f t="shared" si="9"/>
        <v>15</v>
      </c>
      <c r="T221" s="154" t="str">
        <f t="shared" si="11"/>
        <v>No</v>
      </c>
      <c r="U221" s="154">
        <v>215</v>
      </c>
    </row>
    <row r="222" spans="2:21">
      <c r="B222" s="244" t="str">
        <f t="shared" si="10"/>
        <v>__</v>
      </c>
      <c r="C222" s="244" t="str">
        <f>IF(PAF!C230="","",PAF!C230)</f>
        <v/>
      </c>
      <c r="D222" s="245" t="str">
        <f>IF(N222&lt;&gt;"",PAF!$Y230,"")</f>
        <v/>
      </c>
      <c r="E222" s="246" t="str">
        <f>IF(PAF!D230="","",PAF!D230)</f>
        <v/>
      </c>
      <c r="F222" s="246"/>
      <c r="G222" s="245" t="str">
        <f>IF(PAF!E230="","",PAF!E230)</f>
        <v/>
      </c>
      <c r="H222" s="245" t="str">
        <f>IF(PAF!F230="","",PAF!F230)</f>
        <v/>
      </c>
      <c r="I222" s="247" t="str">
        <f>IF(PAF!G230="","",PAF!G230)</f>
        <v/>
      </c>
      <c r="J222" s="247" t="str">
        <f>IF(PAF!H230="","",PAF!H230)</f>
        <v/>
      </c>
      <c r="K222" s="247"/>
      <c r="L222" s="247"/>
      <c r="M222" s="247"/>
      <c r="N222" s="245" t="str">
        <f>IF(PAF!I230="","",PAF!I230)</f>
        <v/>
      </c>
      <c r="O222" s="245" t="str">
        <f>IF(PAF!J230="","",PAF!J230)</f>
        <v/>
      </c>
      <c r="P222" s="245" t="str">
        <f>IF(PAF!K230="","",PAF!K230)</f>
        <v/>
      </c>
      <c r="Q222" s="245" t="str">
        <f>IF(PAF!L230="","",PAF!L230)</f>
        <v/>
      </c>
      <c r="S222" s="153">
        <f t="shared" si="9"/>
        <v>15</v>
      </c>
      <c r="T222" s="154" t="str">
        <f t="shared" si="11"/>
        <v>No</v>
      </c>
      <c r="U222" s="154">
        <v>216</v>
      </c>
    </row>
    <row r="223" spans="2:21">
      <c r="B223" s="244" t="str">
        <f t="shared" si="10"/>
        <v>__</v>
      </c>
      <c r="C223" s="244" t="str">
        <f>IF(PAF!C231="","",PAF!C231)</f>
        <v/>
      </c>
      <c r="D223" s="245" t="str">
        <f>IF(N223&lt;&gt;"",PAF!$Y231,"")</f>
        <v/>
      </c>
      <c r="E223" s="246" t="str">
        <f>IF(PAF!D231="","",PAF!D231)</f>
        <v/>
      </c>
      <c r="F223" s="246"/>
      <c r="G223" s="245" t="str">
        <f>IF(PAF!E231="","",PAF!E231)</f>
        <v/>
      </c>
      <c r="H223" s="245" t="str">
        <f>IF(PAF!F231="","",PAF!F231)</f>
        <v/>
      </c>
      <c r="I223" s="247" t="str">
        <f>IF(PAF!G231="","",PAF!G231)</f>
        <v/>
      </c>
      <c r="J223" s="247" t="str">
        <f>IF(PAF!H231="","",PAF!H231)</f>
        <v/>
      </c>
      <c r="K223" s="247"/>
      <c r="L223" s="247"/>
      <c r="M223" s="247"/>
      <c r="N223" s="245" t="str">
        <f>IF(PAF!I231="","",PAF!I231)</f>
        <v/>
      </c>
      <c r="O223" s="245" t="str">
        <f>IF(PAF!J231="","",PAF!J231)</f>
        <v/>
      </c>
      <c r="P223" s="245" t="str">
        <f>IF(PAF!K231="","",PAF!K231)</f>
        <v/>
      </c>
      <c r="Q223" s="245" t="str">
        <f>IF(PAF!L231="","",PAF!L231)</f>
        <v/>
      </c>
      <c r="S223" s="153">
        <f t="shared" si="9"/>
        <v>15</v>
      </c>
      <c r="T223" s="154" t="str">
        <f t="shared" si="11"/>
        <v>No</v>
      </c>
      <c r="U223" s="154">
        <v>217</v>
      </c>
    </row>
    <row r="224" spans="2:21">
      <c r="B224" s="244" t="str">
        <f t="shared" si="10"/>
        <v>__</v>
      </c>
      <c r="C224" s="244" t="str">
        <f>IF(PAF!C232="","",PAF!C232)</f>
        <v/>
      </c>
      <c r="D224" s="245" t="str">
        <f>IF(N224&lt;&gt;"",PAF!$Y232,"")</f>
        <v/>
      </c>
      <c r="E224" s="246" t="str">
        <f>IF(PAF!D232="","",PAF!D232)</f>
        <v/>
      </c>
      <c r="F224" s="246"/>
      <c r="G224" s="245" t="str">
        <f>IF(PAF!E232="","",PAF!E232)</f>
        <v/>
      </c>
      <c r="H224" s="245" t="str">
        <f>IF(PAF!F232="","",PAF!F232)</f>
        <v/>
      </c>
      <c r="I224" s="247" t="str">
        <f>IF(PAF!G232="","",PAF!G232)</f>
        <v/>
      </c>
      <c r="J224" s="247" t="str">
        <f>IF(PAF!H232="","",PAF!H232)</f>
        <v/>
      </c>
      <c r="K224" s="247"/>
      <c r="L224" s="247"/>
      <c r="M224" s="247"/>
      <c r="N224" s="245" t="str">
        <f>IF(PAF!I232="","",PAF!I232)</f>
        <v/>
      </c>
      <c r="O224" s="245" t="str">
        <f>IF(PAF!J232="","",PAF!J232)</f>
        <v/>
      </c>
      <c r="P224" s="245" t="str">
        <f>IF(PAF!K232="","",PAF!K232)</f>
        <v/>
      </c>
      <c r="Q224" s="245" t="str">
        <f>IF(PAF!L232="","",PAF!L232)</f>
        <v/>
      </c>
      <c r="S224" s="153">
        <f t="shared" si="9"/>
        <v>15</v>
      </c>
      <c r="T224" s="154" t="str">
        <f t="shared" si="11"/>
        <v>No</v>
      </c>
      <c r="U224" s="154">
        <v>218</v>
      </c>
    </row>
    <row r="225" spans="2:21">
      <c r="B225" s="244" t="str">
        <f t="shared" si="10"/>
        <v>__</v>
      </c>
      <c r="C225" s="244" t="str">
        <f>IF(PAF!C233="","",PAF!C233)</f>
        <v/>
      </c>
      <c r="D225" s="245" t="str">
        <f>IF(N225&lt;&gt;"",PAF!$Y233,"")</f>
        <v/>
      </c>
      <c r="E225" s="246" t="str">
        <f>IF(PAF!D233="","",PAF!D233)</f>
        <v/>
      </c>
      <c r="F225" s="246"/>
      <c r="G225" s="245" t="str">
        <f>IF(PAF!E233="","",PAF!E233)</f>
        <v/>
      </c>
      <c r="H225" s="245" t="str">
        <f>IF(PAF!F233="","",PAF!F233)</f>
        <v/>
      </c>
      <c r="I225" s="247" t="str">
        <f>IF(PAF!G233="","",PAF!G233)</f>
        <v/>
      </c>
      <c r="J225" s="247" t="str">
        <f>IF(PAF!H233="","",PAF!H233)</f>
        <v/>
      </c>
      <c r="K225" s="247"/>
      <c r="L225" s="247"/>
      <c r="M225" s="247"/>
      <c r="N225" s="245" t="str">
        <f>IF(PAF!I233="","",PAF!I233)</f>
        <v/>
      </c>
      <c r="O225" s="245" t="str">
        <f>IF(PAF!J233="","",PAF!J233)</f>
        <v/>
      </c>
      <c r="P225" s="245" t="str">
        <f>IF(PAF!K233="","",PAF!K233)</f>
        <v/>
      </c>
      <c r="Q225" s="245" t="str">
        <f>IF(PAF!L233="","",PAF!L233)</f>
        <v/>
      </c>
      <c r="S225" s="153">
        <f t="shared" si="9"/>
        <v>15</v>
      </c>
      <c r="T225" s="154" t="str">
        <f t="shared" si="11"/>
        <v>No</v>
      </c>
      <c r="U225" s="154">
        <v>219</v>
      </c>
    </row>
    <row r="226" spans="2:21">
      <c r="B226" s="244" t="str">
        <f t="shared" si="10"/>
        <v>__</v>
      </c>
      <c r="C226" s="244" t="str">
        <f>IF(PAF!C234="","",PAF!C234)</f>
        <v/>
      </c>
      <c r="D226" s="245" t="str">
        <f>IF(N226&lt;&gt;"",PAF!$Y234,"")</f>
        <v/>
      </c>
      <c r="E226" s="246" t="str">
        <f>IF(PAF!D234="","",PAF!D234)</f>
        <v/>
      </c>
      <c r="F226" s="246"/>
      <c r="G226" s="245" t="str">
        <f>IF(PAF!E234="","",PAF!E234)</f>
        <v/>
      </c>
      <c r="H226" s="245" t="str">
        <f>IF(PAF!F234="","",PAF!F234)</f>
        <v/>
      </c>
      <c r="I226" s="247" t="str">
        <f>IF(PAF!G234="","",PAF!G234)</f>
        <v/>
      </c>
      <c r="J226" s="247" t="str">
        <f>IF(PAF!H234="","",PAF!H234)</f>
        <v/>
      </c>
      <c r="K226" s="247"/>
      <c r="L226" s="247"/>
      <c r="M226" s="247"/>
      <c r="N226" s="245" t="str">
        <f>IF(PAF!I234="","",PAF!I234)</f>
        <v/>
      </c>
      <c r="O226" s="245" t="str">
        <f>IF(PAF!J234="","",PAF!J234)</f>
        <v/>
      </c>
      <c r="P226" s="245" t="str">
        <f>IF(PAF!K234="","",PAF!K234)</f>
        <v/>
      </c>
      <c r="Q226" s="245" t="str">
        <f>IF(PAF!L234="","",PAF!L234)</f>
        <v/>
      </c>
      <c r="S226" s="153">
        <f t="shared" si="9"/>
        <v>15</v>
      </c>
      <c r="T226" s="154" t="str">
        <f t="shared" si="11"/>
        <v>No</v>
      </c>
      <c r="U226" s="154">
        <v>220</v>
      </c>
    </row>
    <row r="227" spans="2:21">
      <c r="B227" s="244" t="str">
        <f t="shared" si="10"/>
        <v>__</v>
      </c>
      <c r="C227" s="244" t="str">
        <f>IF(PAF!C235="","",PAF!C235)</f>
        <v/>
      </c>
      <c r="D227" s="245" t="str">
        <f>IF(N227&lt;&gt;"",PAF!$Y235,"")</f>
        <v/>
      </c>
      <c r="E227" s="246" t="str">
        <f>IF(PAF!D235="","",PAF!D235)</f>
        <v/>
      </c>
      <c r="F227" s="246"/>
      <c r="G227" s="245" t="str">
        <f>IF(PAF!E235="","",PAF!E235)</f>
        <v/>
      </c>
      <c r="H227" s="245" t="str">
        <f>IF(PAF!F235="","",PAF!F235)</f>
        <v/>
      </c>
      <c r="I227" s="247" t="str">
        <f>IF(PAF!G235="","",PAF!G235)</f>
        <v/>
      </c>
      <c r="J227" s="247" t="str">
        <f>IF(PAF!H235="","",PAF!H235)</f>
        <v/>
      </c>
      <c r="K227" s="247"/>
      <c r="L227" s="247"/>
      <c r="M227" s="247"/>
      <c r="N227" s="245" t="str">
        <f>IF(PAF!I235="","",PAF!I235)</f>
        <v/>
      </c>
      <c r="O227" s="245" t="str">
        <f>IF(PAF!J235="","",PAF!J235)</f>
        <v/>
      </c>
      <c r="P227" s="245" t="str">
        <f>IF(PAF!K235="","",PAF!K235)</f>
        <v/>
      </c>
      <c r="Q227" s="245" t="str">
        <f>IF(PAF!L235="","",PAF!L235)</f>
        <v/>
      </c>
      <c r="S227" s="153">
        <f t="shared" si="9"/>
        <v>15</v>
      </c>
      <c r="T227" s="154" t="str">
        <f t="shared" si="11"/>
        <v>No</v>
      </c>
      <c r="U227" s="154">
        <v>221</v>
      </c>
    </row>
    <row r="228" spans="2:21">
      <c r="B228" s="244" t="str">
        <f t="shared" si="10"/>
        <v>__</v>
      </c>
      <c r="C228" s="244" t="str">
        <f>IF(PAF!C236="","",PAF!C236)</f>
        <v/>
      </c>
      <c r="D228" s="245" t="str">
        <f>IF(N228&lt;&gt;"",PAF!$Y236,"")</f>
        <v/>
      </c>
      <c r="E228" s="246" t="str">
        <f>IF(PAF!D236="","",PAF!D236)</f>
        <v/>
      </c>
      <c r="F228" s="246"/>
      <c r="G228" s="245" t="str">
        <f>IF(PAF!E236="","",PAF!E236)</f>
        <v/>
      </c>
      <c r="H228" s="245" t="str">
        <f>IF(PAF!F236="","",PAF!F236)</f>
        <v/>
      </c>
      <c r="I228" s="247" t="str">
        <f>IF(PAF!G236="","",PAF!G236)</f>
        <v/>
      </c>
      <c r="J228" s="247" t="str">
        <f>IF(PAF!H236="","",PAF!H236)</f>
        <v/>
      </c>
      <c r="K228" s="247"/>
      <c r="L228" s="247"/>
      <c r="M228" s="247"/>
      <c r="N228" s="245" t="str">
        <f>IF(PAF!I236="","",PAF!I236)</f>
        <v/>
      </c>
      <c r="O228" s="245" t="str">
        <f>IF(PAF!J236="","",PAF!J236)</f>
        <v/>
      </c>
      <c r="P228" s="245" t="str">
        <f>IF(PAF!K236="","",PAF!K236)</f>
        <v/>
      </c>
      <c r="Q228" s="245" t="str">
        <f>IF(PAF!L236="","",PAF!L236)</f>
        <v/>
      </c>
      <c r="S228" s="153">
        <f t="shared" si="9"/>
        <v>15</v>
      </c>
      <c r="T228" s="154" t="str">
        <f t="shared" si="11"/>
        <v>No</v>
      </c>
      <c r="U228" s="154">
        <v>222</v>
      </c>
    </row>
    <row r="229" spans="2:21">
      <c r="B229" s="244" t="str">
        <f t="shared" si="10"/>
        <v>__</v>
      </c>
      <c r="C229" s="244" t="str">
        <f>IF(PAF!C237="","",PAF!C237)</f>
        <v/>
      </c>
      <c r="D229" s="245" t="str">
        <f>IF(N229&lt;&gt;"",PAF!$Y237,"")</f>
        <v/>
      </c>
      <c r="E229" s="246" t="str">
        <f>IF(PAF!D237="","",PAF!D237)</f>
        <v/>
      </c>
      <c r="F229" s="246"/>
      <c r="G229" s="245" t="str">
        <f>IF(PAF!E237="","",PAF!E237)</f>
        <v/>
      </c>
      <c r="H229" s="245" t="str">
        <f>IF(PAF!F237="","",PAF!F237)</f>
        <v/>
      </c>
      <c r="I229" s="247" t="str">
        <f>IF(PAF!G237="","",PAF!G237)</f>
        <v/>
      </c>
      <c r="J229" s="247" t="str">
        <f>IF(PAF!H237="","",PAF!H237)</f>
        <v/>
      </c>
      <c r="K229" s="247"/>
      <c r="L229" s="247"/>
      <c r="M229" s="247"/>
      <c r="N229" s="245" t="str">
        <f>IF(PAF!I237="","",PAF!I237)</f>
        <v/>
      </c>
      <c r="O229" s="245" t="str">
        <f>IF(PAF!J237="","",PAF!J237)</f>
        <v/>
      </c>
      <c r="P229" s="245" t="str">
        <f>IF(PAF!K237="","",PAF!K237)</f>
        <v/>
      </c>
      <c r="Q229" s="245" t="str">
        <f>IF(PAF!L237="","",PAF!L237)</f>
        <v/>
      </c>
      <c r="S229" s="153">
        <f t="shared" si="9"/>
        <v>15</v>
      </c>
      <c r="T229" s="154" t="str">
        <f t="shared" si="11"/>
        <v>No</v>
      </c>
      <c r="U229" s="154">
        <v>223</v>
      </c>
    </row>
    <row r="230" spans="2:21">
      <c r="B230" s="244" t="str">
        <f t="shared" si="10"/>
        <v>__</v>
      </c>
      <c r="C230" s="244" t="str">
        <f>IF(PAF!C238="","",PAF!C238)</f>
        <v/>
      </c>
      <c r="D230" s="245" t="str">
        <f>IF(N230&lt;&gt;"",PAF!$Y238,"")</f>
        <v/>
      </c>
      <c r="E230" s="246" t="str">
        <f>IF(PAF!D238="","",PAF!D238)</f>
        <v/>
      </c>
      <c r="F230" s="246"/>
      <c r="G230" s="245" t="str">
        <f>IF(PAF!E238="","",PAF!E238)</f>
        <v/>
      </c>
      <c r="H230" s="245" t="str">
        <f>IF(PAF!F238="","",PAF!F238)</f>
        <v/>
      </c>
      <c r="I230" s="247" t="str">
        <f>IF(PAF!G238="","",PAF!G238)</f>
        <v/>
      </c>
      <c r="J230" s="247" t="str">
        <f>IF(PAF!H238="","",PAF!H238)</f>
        <v/>
      </c>
      <c r="K230" s="247"/>
      <c r="L230" s="247"/>
      <c r="M230" s="247"/>
      <c r="N230" s="245" t="str">
        <f>IF(PAF!I238="","",PAF!I238)</f>
        <v/>
      </c>
      <c r="O230" s="245" t="str">
        <f>IF(PAF!J238="","",PAF!J238)</f>
        <v/>
      </c>
      <c r="P230" s="245" t="str">
        <f>IF(PAF!K238="","",PAF!K238)</f>
        <v/>
      </c>
      <c r="Q230" s="245" t="str">
        <f>IF(PAF!L238="","",PAF!L238)</f>
        <v/>
      </c>
      <c r="S230" s="153">
        <f t="shared" si="9"/>
        <v>15</v>
      </c>
      <c r="T230" s="154" t="str">
        <f t="shared" si="11"/>
        <v>No</v>
      </c>
      <c r="U230" s="154">
        <v>224</v>
      </c>
    </row>
    <row r="231" spans="2:21">
      <c r="B231" s="244" t="str">
        <f t="shared" si="10"/>
        <v>__</v>
      </c>
      <c r="C231" s="244" t="str">
        <f>IF(PAF!C239="","",PAF!C239)</f>
        <v/>
      </c>
      <c r="D231" s="245" t="str">
        <f>IF(N231&lt;&gt;"",PAF!$Y239,"")</f>
        <v/>
      </c>
      <c r="E231" s="246" t="str">
        <f>IF(PAF!D239="","",PAF!D239)</f>
        <v/>
      </c>
      <c r="F231" s="246"/>
      <c r="G231" s="245" t="str">
        <f>IF(PAF!E239="","",PAF!E239)</f>
        <v/>
      </c>
      <c r="H231" s="245" t="str">
        <f>IF(PAF!F239="","",PAF!F239)</f>
        <v/>
      </c>
      <c r="I231" s="247" t="str">
        <f>IF(PAF!G239="","",PAF!G239)</f>
        <v/>
      </c>
      <c r="J231" s="247" t="str">
        <f>IF(PAF!H239="","",PAF!H239)</f>
        <v/>
      </c>
      <c r="K231" s="247"/>
      <c r="L231" s="247"/>
      <c r="M231" s="247"/>
      <c r="N231" s="245" t="str">
        <f>IF(PAF!I239="","",PAF!I239)</f>
        <v/>
      </c>
      <c r="O231" s="245" t="str">
        <f>IF(PAF!J239="","",PAF!J239)</f>
        <v/>
      </c>
      <c r="P231" s="245" t="str">
        <f>IF(PAF!K239="","",PAF!K239)</f>
        <v/>
      </c>
      <c r="Q231" s="245" t="str">
        <f>IF(PAF!L239="","",PAF!L239)</f>
        <v/>
      </c>
      <c r="S231" s="153">
        <f t="shared" si="9"/>
        <v>15</v>
      </c>
      <c r="T231" s="154" t="str">
        <f t="shared" si="11"/>
        <v>No</v>
      </c>
      <c r="U231" s="154">
        <v>225</v>
      </c>
    </row>
    <row r="232" spans="2:21">
      <c r="B232" s="244" t="str">
        <f t="shared" si="10"/>
        <v>__</v>
      </c>
      <c r="C232" s="244" t="str">
        <f>IF(PAF!C240="","",PAF!C240)</f>
        <v/>
      </c>
      <c r="D232" s="245" t="str">
        <f>IF(N232&lt;&gt;"",PAF!$Y240,"")</f>
        <v/>
      </c>
      <c r="E232" s="246" t="str">
        <f>IF(PAF!D240="","",PAF!D240)</f>
        <v/>
      </c>
      <c r="F232" s="246"/>
      <c r="G232" s="245" t="str">
        <f>IF(PAF!E240="","",PAF!E240)</f>
        <v/>
      </c>
      <c r="H232" s="245" t="str">
        <f>IF(PAF!F240="","",PAF!F240)</f>
        <v/>
      </c>
      <c r="I232" s="247" t="str">
        <f>IF(PAF!G240="","",PAF!G240)</f>
        <v/>
      </c>
      <c r="J232" s="247" t="str">
        <f>IF(PAF!H240="","",PAF!H240)</f>
        <v/>
      </c>
      <c r="K232" s="247"/>
      <c r="L232" s="247"/>
      <c r="M232" s="247"/>
      <c r="N232" s="245" t="str">
        <f>IF(PAF!I240="","",PAF!I240)</f>
        <v/>
      </c>
      <c r="O232" s="245" t="str">
        <f>IF(PAF!J240="","",PAF!J240)</f>
        <v/>
      </c>
      <c r="P232" s="245" t="str">
        <f>IF(PAF!K240="","",PAF!K240)</f>
        <v/>
      </c>
      <c r="Q232" s="245" t="str">
        <f>IF(PAF!L240="","",PAF!L240)</f>
        <v/>
      </c>
      <c r="S232" s="153">
        <f t="shared" si="9"/>
        <v>15</v>
      </c>
      <c r="T232" s="154" t="str">
        <f t="shared" si="11"/>
        <v>No</v>
      </c>
      <c r="U232" s="154">
        <v>226</v>
      </c>
    </row>
    <row r="233" spans="2:21">
      <c r="B233" s="244" t="str">
        <f t="shared" si="10"/>
        <v>__</v>
      </c>
      <c r="C233" s="244" t="str">
        <f>IF(PAF!C241="","",PAF!C241)</f>
        <v/>
      </c>
      <c r="D233" s="245" t="str">
        <f>IF(N233&lt;&gt;"",PAF!$Y241,"")</f>
        <v/>
      </c>
      <c r="E233" s="246" t="str">
        <f>IF(PAF!D241="","",PAF!D241)</f>
        <v/>
      </c>
      <c r="F233" s="246"/>
      <c r="G233" s="245" t="str">
        <f>IF(PAF!E241="","",PAF!E241)</f>
        <v/>
      </c>
      <c r="H233" s="245" t="str">
        <f>IF(PAF!F241="","",PAF!F241)</f>
        <v/>
      </c>
      <c r="I233" s="247" t="str">
        <f>IF(PAF!G241="","",PAF!G241)</f>
        <v/>
      </c>
      <c r="J233" s="247" t="str">
        <f>IF(PAF!H241="","",PAF!H241)</f>
        <v/>
      </c>
      <c r="K233" s="247"/>
      <c r="L233" s="247"/>
      <c r="M233" s="247"/>
      <c r="N233" s="245" t="str">
        <f>IF(PAF!I241="","",PAF!I241)</f>
        <v/>
      </c>
      <c r="O233" s="245" t="str">
        <f>IF(PAF!J241="","",PAF!J241)</f>
        <v/>
      </c>
      <c r="P233" s="245" t="str">
        <f>IF(PAF!K241="","",PAF!K241)</f>
        <v/>
      </c>
      <c r="Q233" s="245" t="str">
        <f>IF(PAF!L241="","",PAF!L241)</f>
        <v/>
      </c>
      <c r="S233" s="153">
        <f t="shared" si="9"/>
        <v>15</v>
      </c>
      <c r="T233" s="154" t="str">
        <f t="shared" si="11"/>
        <v>No</v>
      </c>
      <c r="U233" s="154">
        <v>227</v>
      </c>
    </row>
    <row r="234" spans="2:21">
      <c r="B234" s="244" t="str">
        <f t="shared" si="10"/>
        <v>__</v>
      </c>
      <c r="C234" s="244" t="str">
        <f>IF(PAF!C242="","",PAF!C242)</f>
        <v/>
      </c>
      <c r="D234" s="245" t="str">
        <f>IF(N234&lt;&gt;"",PAF!$Y242,"")</f>
        <v/>
      </c>
      <c r="E234" s="246" t="str">
        <f>IF(PAF!D242="","",PAF!D242)</f>
        <v/>
      </c>
      <c r="F234" s="246"/>
      <c r="G234" s="245" t="str">
        <f>IF(PAF!E242="","",PAF!E242)</f>
        <v/>
      </c>
      <c r="H234" s="245" t="str">
        <f>IF(PAF!F242="","",PAF!F242)</f>
        <v/>
      </c>
      <c r="I234" s="247" t="str">
        <f>IF(PAF!G242="","",PAF!G242)</f>
        <v/>
      </c>
      <c r="J234" s="247" t="str">
        <f>IF(PAF!H242="","",PAF!H242)</f>
        <v/>
      </c>
      <c r="K234" s="247"/>
      <c r="L234" s="247"/>
      <c r="M234" s="247"/>
      <c r="N234" s="245" t="str">
        <f>IF(PAF!I242="","",PAF!I242)</f>
        <v/>
      </c>
      <c r="O234" s="245" t="str">
        <f>IF(PAF!J242="","",PAF!J242)</f>
        <v/>
      </c>
      <c r="P234" s="245" t="str">
        <f>IF(PAF!K242="","",PAF!K242)</f>
        <v/>
      </c>
      <c r="Q234" s="245" t="str">
        <f>IF(PAF!L242="","",PAF!L242)</f>
        <v/>
      </c>
      <c r="S234" s="153">
        <f t="shared" si="9"/>
        <v>15</v>
      </c>
      <c r="T234" s="154" t="str">
        <f t="shared" si="11"/>
        <v>No</v>
      </c>
      <c r="U234" s="154">
        <v>228</v>
      </c>
    </row>
    <row r="235" spans="2:21">
      <c r="B235" s="244" t="str">
        <f t="shared" si="10"/>
        <v>__</v>
      </c>
      <c r="C235" s="244" t="str">
        <f>IF(PAF!C243="","",PAF!C243)</f>
        <v/>
      </c>
      <c r="D235" s="245" t="str">
        <f>IF(N235&lt;&gt;"",PAF!$Y243,"")</f>
        <v/>
      </c>
      <c r="E235" s="246" t="str">
        <f>IF(PAF!D243="","",PAF!D243)</f>
        <v/>
      </c>
      <c r="F235" s="246"/>
      <c r="G235" s="245" t="str">
        <f>IF(PAF!E243="","",PAF!E243)</f>
        <v/>
      </c>
      <c r="H235" s="245" t="str">
        <f>IF(PAF!F243="","",PAF!F243)</f>
        <v/>
      </c>
      <c r="I235" s="247" t="str">
        <f>IF(PAF!G243="","",PAF!G243)</f>
        <v/>
      </c>
      <c r="J235" s="247" t="str">
        <f>IF(PAF!H243="","",PAF!H243)</f>
        <v/>
      </c>
      <c r="K235" s="247"/>
      <c r="L235" s="247"/>
      <c r="M235" s="247"/>
      <c r="N235" s="245" t="str">
        <f>IF(PAF!I243="","",PAF!I243)</f>
        <v/>
      </c>
      <c r="O235" s="245" t="str">
        <f>IF(PAF!J243="","",PAF!J243)</f>
        <v/>
      </c>
      <c r="P235" s="245" t="str">
        <f>IF(PAF!K243="","",PAF!K243)</f>
        <v/>
      </c>
      <c r="Q235" s="245" t="str">
        <f>IF(PAF!L243="","",PAF!L243)</f>
        <v/>
      </c>
      <c r="S235" s="153">
        <f t="shared" si="9"/>
        <v>15</v>
      </c>
      <c r="T235" s="154" t="str">
        <f t="shared" si="11"/>
        <v>No</v>
      </c>
      <c r="U235" s="154">
        <v>229</v>
      </c>
    </row>
    <row r="236" spans="2:21">
      <c r="B236" s="244" t="str">
        <f t="shared" si="10"/>
        <v>__</v>
      </c>
      <c r="C236" s="244" t="str">
        <f>IF(PAF!C244="","",PAF!C244)</f>
        <v/>
      </c>
      <c r="D236" s="245" t="str">
        <f>IF(N236&lt;&gt;"",PAF!$Y244,"")</f>
        <v/>
      </c>
      <c r="E236" s="246" t="str">
        <f>IF(PAF!D244="","",PAF!D244)</f>
        <v/>
      </c>
      <c r="F236" s="246"/>
      <c r="G236" s="245" t="str">
        <f>IF(PAF!E244="","",PAF!E244)</f>
        <v/>
      </c>
      <c r="H236" s="245" t="str">
        <f>IF(PAF!F244="","",PAF!F244)</f>
        <v/>
      </c>
      <c r="I236" s="247" t="str">
        <f>IF(PAF!G244="","",PAF!G244)</f>
        <v/>
      </c>
      <c r="J236" s="247" t="str">
        <f>IF(PAF!H244="","",PAF!H244)</f>
        <v/>
      </c>
      <c r="K236" s="247"/>
      <c r="L236" s="247"/>
      <c r="M236" s="247"/>
      <c r="N236" s="245" t="str">
        <f>IF(PAF!I244="","",PAF!I244)</f>
        <v/>
      </c>
      <c r="O236" s="245" t="str">
        <f>IF(PAF!J244="","",PAF!J244)</f>
        <v/>
      </c>
      <c r="P236" s="245" t="str">
        <f>IF(PAF!K244="","",PAF!K244)</f>
        <v/>
      </c>
      <c r="Q236" s="245" t="str">
        <f>IF(PAF!L244="","",PAF!L244)</f>
        <v/>
      </c>
      <c r="S236" s="153">
        <f t="shared" si="9"/>
        <v>15</v>
      </c>
      <c r="T236" s="154" t="str">
        <f t="shared" si="11"/>
        <v>No</v>
      </c>
      <c r="U236" s="154">
        <v>230</v>
      </c>
    </row>
    <row r="237" spans="2:21">
      <c r="B237" s="244" t="str">
        <f t="shared" si="10"/>
        <v>__</v>
      </c>
      <c r="C237" s="244" t="str">
        <f>IF(PAF!C245="","",PAF!C245)</f>
        <v/>
      </c>
      <c r="D237" s="245" t="str">
        <f>IF(N237&lt;&gt;"",PAF!$Y245,"")</f>
        <v/>
      </c>
      <c r="E237" s="246" t="str">
        <f>IF(PAF!D245="","",PAF!D245)</f>
        <v/>
      </c>
      <c r="F237" s="246"/>
      <c r="G237" s="245" t="str">
        <f>IF(PAF!E245="","",PAF!E245)</f>
        <v/>
      </c>
      <c r="H237" s="245" t="str">
        <f>IF(PAF!F245="","",PAF!F245)</f>
        <v/>
      </c>
      <c r="I237" s="247" t="str">
        <f>IF(PAF!G245="","",PAF!G245)</f>
        <v/>
      </c>
      <c r="J237" s="247" t="str">
        <f>IF(PAF!H245="","",PAF!H245)</f>
        <v/>
      </c>
      <c r="K237" s="247"/>
      <c r="L237" s="247"/>
      <c r="M237" s="247"/>
      <c r="N237" s="245" t="str">
        <f>IF(PAF!I245="","",PAF!I245)</f>
        <v/>
      </c>
      <c r="O237" s="245" t="str">
        <f>IF(PAF!J245="","",PAF!J245)</f>
        <v/>
      </c>
      <c r="P237" s="245" t="str">
        <f>IF(PAF!K245="","",PAF!K245)</f>
        <v/>
      </c>
      <c r="Q237" s="245" t="str">
        <f>IF(PAF!L245="","",PAF!L245)</f>
        <v/>
      </c>
      <c r="S237" s="153">
        <f t="shared" si="9"/>
        <v>15</v>
      </c>
      <c r="T237" s="154" t="str">
        <f t="shared" si="11"/>
        <v>No</v>
      </c>
      <c r="U237" s="154">
        <v>231</v>
      </c>
    </row>
    <row r="238" spans="2:21">
      <c r="B238" s="244" t="str">
        <f t="shared" si="10"/>
        <v>__</v>
      </c>
      <c r="C238" s="244" t="str">
        <f>IF(PAF!C246="","",PAF!C246)</f>
        <v/>
      </c>
      <c r="D238" s="245" t="str">
        <f>IF(N238&lt;&gt;"",PAF!$Y246,"")</f>
        <v/>
      </c>
      <c r="E238" s="246" t="str">
        <f>IF(PAF!D246="","",PAF!D246)</f>
        <v/>
      </c>
      <c r="F238" s="246"/>
      <c r="G238" s="245" t="str">
        <f>IF(PAF!E246="","",PAF!E246)</f>
        <v/>
      </c>
      <c r="H238" s="245" t="str">
        <f>IF(PAF!F246="","",PAF!F246)</f>
        <v/>
      </c>
      <c r="I238" s="247" t="str">
        <f>IF(PAF!G246="","",PAF!G246)</f>
        <v/>
      </c>
      <c r="J238" s="247" t="str">
        <f>IF(PAF!H246="","",PAF!H246)</f>
        <v/>
      </c>
      <c r="K238" s="247"/>
      <c r="L238" s="247"/>
      <c r="M238" s="247"/>
      <c r="N238" s="245" t="str">
        <f>IF(PAF!I246="","",PAF!I246)</f>
        <v/>
      </c>
      <c r="O238" s="245" t="str">
        <f>IF(PAF!J246="","",PAF!J246)</f>
        <v/>
      </c>
      <c r="P238" s="245" t="str">
        <f>IF(PAF!K246="","",PAF!K246)</f>
        <v/>
      </c>
      <c r="Q238" s="245" t="str">
        <f>IF(PAF!L246="","",PAF!L246)</f>
        <v/>
      </c>
      <c r="S238" s="153">
        <f t="shared" si="9"/>
        <v>15</v>
      </c>
      <c r="T238" s="154" t="str">
        <f t="shared" si="11"/>
        <v>No</v>
      </c>
      <c r="U238" s="154">
        <v>232</v>
      </c>
    </row>
    <row r="239" spans="2:21">
      <c r="B239" s="244" t="str">
        <f t="shared" si="10"/>
        <v>__</v>
      </c>
      <c r="C239" s="244" t="str">
        <f>IF(PAF!C247="","",PAF!C247)</f>
        <v/>
      </c>
      <c r="D239" s="245" t="str">
        <f>IF(N239&lt;&gt;"",PAF!$Y247,"")</f>
        <v/>
      </c>
      <c r="E239" s="246" t="str">
        <f>IF(PAF!D247="","",PAF!D247)</f>
        <v/>
      </c>
      <c r="F239" s="246"/>
      <c r="G239" s="245" t="str">
        <f>IF(PAF!E247="","",PAF!E247)</f>
        <v/>
      </c>
      <c r="H239" s="245" t="str">
        <f>IF(PAF!F247="","",PAF!F247)</f>
        <v/>
      </c>
      <c r="I239" s="247" t="str">
        <f>IF(PAF!G247="","",PAF!G247)</f>
        <v/>
      </c>
      <c r="J239" s="247" t="str">
        <f>IF(PAF!H247="","",PAF!H247)</f>
        <v/>
      </c>
      <c r="K239" s="247"/>
      <c r="L239" s="247"/>
      <c r="M239" s="247"/>
      <c r="N239" s="245" t="str">
        <f>IF(PAF!I247="","",PAF!I247)</f>
        <v/>
      </c>
      <c r="O239" s="245" t="str">
        <f>IF(PAF!J247="","",PAF!J247)</f>
        <v/>
      </c>
      <c r="P239" s="245" t="str">
        <f>IF(PAF!K247="","",PAF!K247)</f>
        <v/>
      </c>
      <c r="Q239" s="245" t="str">
        <f>IF(PAF!L247="","",PAF!L247)</f>
        <v/>
      </c>
      <c r="S239" s="153">
        <f t="shared" si="9"/>
        <v>15</v>
      </c>
      <c r="T239" s="154" t="str">
        <f t="shared" si="11"/>
        <v>No</v>
      </c>
      <c r="U239" s="154">
        <v>233</v>
      </c>
    </row>
    <row r="240" spans="2:21">
      <c r="B240" s="244" t="str">
        <f t="shared" si="10"/>
        <v>__</v>
      </c>
      <c r="C240" s="244" t="str">
        <f>IF(PAF!C248="","",PAF!C248)</f>
        <v/>
      </c>
      <c r="D240" s="245" t="str">
        <f>IF(N240&lt;&gt;"",PAF!$Y248,"")</f>
        <v/>
      </c>
      <c r="E240" s="246" t="str">
        <f>IF(PAF!D248="","",PAF!D248)</f>
        <v/>
      </c>
      <c r="F240" s="246"/>
      <c r="G240" s="245" t="str">
        <f>IF(PAF!E248="","",PAF!E248)</f>
        <v/>
      </c>
      <c r="H240" s="245" t="str">
        <f>IF(PAF!F248="","",PAF!F248)</f>
        <v/>
      </c>
      <c r="I240" s="247" t="str">
        <f>IF(PAF!G248="","",PAF!G248)</f>
        <v/>
      </c>
      <c r="J240" s="247" t="str">
        <f>IF(PAF!H248="","",PAF!H248)</f>
        <v/>
      </c>
      <c r="K240" s="247"/>
      <c r="L240" s="247"/>
      <c r="M240" s="247"/>
      <c r="N240" s="245" t="str">
        <f>IF(PAF!I248="","",PAF!I248)</f>
        <v/>
      </c>
      <c r="O240" s="245" t="str">
        <f>IF(PAF!J248="","",PAF!J248)</f>
        <v/>
      </c>
      <c r="P240" s="245" t="str">
        <f>IF(PAF!K248="","",PAF!K248)</f>
        <v/>
      </c>
      <c r="Q240" s="245" t="str">
        <f>IF(PAF!L248="","",PAF!L248)</f>
        <v/>
      </c>
      <c r="S240" s="153">
        <f t="shared" si="9"/>
        <v>15</v>
      </c>
      <c r="T240" s="154" t="str">
        <f t="shared" si="11"/>
        <v>No</v>
      </c>
      <c r="U240" s="154">
        <v>234</v>
      </c>
    </row>
    <row r="241" spans="2:21">
      <c r="B241" s="244" t="str">
        <f t="shared" si="10"/>
        <v>__</v>
      </c>
      <c r="C241" s="244" t="str">
        <f>IF(PAF!C249="","",PAF!C249)</f>
        <v/>
      </c>
      <c r="D241" s="245" t="str">
        <f>IF(N241&lt;&gt;"",PAF!$Y249,"")</f>
        <v/>
      </c>
      <c r="E241" s="246" t="str">
        <f>IF(PAF!D249="","",PAF!D249)</f>
        <v/>
      </c>
      <c r="F241" s="246"/>
      <c r="G241" s="245" t="str">
        <f>IF(PAF!E249="","",PAF!E249)</f>
        <v/>
      </c>
      <c r="H241" s="245" t="str">
        <f>IF(PAF!F249="","",PAF!F249)</f>
        <v/>
      </c>
      <c r="I241" s="247" t="str">
        <f>IF(PAF!G249="","",PAF!G249)</f>
        <v/>
      </c>
      <c r="J241" s="247" t="str">
        <f>IF(PAF!H249="","",PAF!H249)</f>
        <v/>
      </c>
      <c r="K241" s="247"/>
      <c r="L241" s="247"/>
      <c r="M241" s="247"/>
      <c r="N241" s="245" t="str">
        <f>IF(PAF!I249="","",PAF!I249)</f>
        <v/>
      </c>
      <c r="O241" s="245" t="str">
        <f>IF(PAF!J249="","",PAF!J249)</f>
        <v/>
      </c>
      <c r="P241" s="245" t="str">
        <f>IF(PAF!K249="","",PAF!K249)</f>
        <v/>
      </c>
      <c r="Q241" s="245" t="str">
        <f>IF(PAF!L249="","",PAF!L249)</f>
        <v/>
      </c>
      <c r="S241" s="153">
        <f t="shared" si="9"/>
        <v>15</v>
      </c>
      <c r="T241" s="154" t="str">
        <f t="shared" si="11"/>
        <v>No</v>
      </c>
      <c r="U241" s="154">
        <v>235</v>
      </c>
    </row>
    <row r="242" spans="2:21">
      <c r="B242" s="244" t="str">
        <f t="shared" si="10"/>
        <v>__</v>
      </c>
      <c r="C242" s="244" t="str">
        <f>IF(PAF!C250="","",PAF!C250)</f>
        <v/>
      </c>
      <c r="D242" s="245" t="str">
        <f>IF(N242&lt;&gt;"",PAF!$Y250,"")</f>
        <v/>
      </c>
      <c r="E242" s="246" t="str">
        <f>IF(PAF!D250="","",PAF!D250)</f>
        <v/>
      </c>
      <c r="F242" s="246"/>
      <c r="G242" s="245" t="str">
        <f>IF(PAF!E250="","",PAF!E250)</f>
        <v/>
      </c>
      <c r="H242" s="245" t="str">
        <f>IF(PAF!F250="","",PAF!F250)</f>
        <v/>
      </c>
      <c r="I242" s="247" t="str">
        <f>IF(PAF!G250="","",PAF!G250)</f>
        <v/>
      </c>
      <c r="J242" s="247" t="str">
        <f>IF(PAF!H250="","",PAF!H250)</f>
        <v/>
      </c>
      <c r="K242" s="247"/>
      <c r="L242" s="247"/>
      <c r="M242" s="247"/>
      <c r="N242" s="245" t="str">
        <f>IF(PAF!I250="","",PAF!I250)</f>
        <v/>
      </c>
      <c r="O242" s="245" t="str">
        <f>IF(PAF!J250="","",PAF!J250)</f>
        <v/>
      </c>
      <c r="P242" s="245" t="str">
        <f>IF(PAF!K250="","",PAF!K250)</f>
        <v/>
      </c>
      <c r="Q242" s="245" t="str">
        <f>IF(PAF!L250="","",PAF!L250)</f>
        <v/>
      </c>
      <c r="S242" s="153">
        <f t="shared" si="9"/>
        <v>15</v>
      </c>
      <c r="T242" s="154" t="str">
        <f t="shared" si="11"/>
        <v>No</v>
      </c>
      <c r="U242" s="154">
        <v>236</v>
      </c>
    </row>
    <row r="243" spans="2:21">
      <c r="B243" s="244" t="str">
        <f t="shared" si="10"/>
        <v>__</v>
      </c>
      <c r="C243" s="244" t="str">
        <f>IF(PAF!C251="","",PAF!C251)</f>
        <v/>
      </c>
      <c r="D243" s="245" t="str">
        <f>IF(N243&lt;&gt;"",PAF!$Y251,"")</f>
        <v/>
      </c>
      <c r="E243" s="246" t="str">
        <f>IF(PAF!D251="","",PAF!D251)</f>
        <v/>
      </c>
      <c r="F243" s="246"/>
      <c r="G243" s="245" t="str">
        <f>IF(PAF!E251="","",PAF!E251)</f>
        <v/>
      </c>
      <c r="H243" s="245" t="str">
        <f>IF(PAF!F251="","",PAF!F251)</f>
        <v/>
      </c>
      <c r="I243" s="247" t="str">
        <f>IF(PAF!G251="","",PAF!G251)</f>
        <v/>
      </c>
      <c r="J243" s="247" t="str">
        <f>IF(PAF!H251="","",PAF!H251)</f>
        <v/>
      </c>
      <c r="K243" s="247"/>
      <c r="L243" s="247"/>
      <c r="M243" s="247"/>
      <c r="N243" s="245" t="str">
        <f>IF(PAF!I251="","",PAF!I251)</f>
        <v/>
      </c>
      <c r="O243" s="245" t="str">
        <f>IF(PAF!J251="","",PAF!J251)</f>
        <v/>
      </c>
      <c r="P243" s="245" t="str">
        <f>IF(PAF!K251="","",PAF!K251)</f>
        <v/>
      </c>
      <c r="Q243" s="245" t="str">
        <f>IF(PAF!L251="","",PAF!L251)</f>
        <v/>
      </c>
      <c r="S243" s="153">
        <f t="shared" si="9"/>
        <v>15</v>
      </c>
      <c r="T243" s="154" t="str">
        <f t="shared" si="11"/>
        <v>No</v>
      </c>
      <c r="U243" s="154">
        <v>237</v>
      </c>
    </row>
    <row r="244" spans="2:21">
      <c r="B244" s="244" t="str">
        <f t="shared" si="10"/>
        <v>__</v>
      </c>
      <c r="C244" s="244" t="str">
        <f>IF(PAF!C252="","",PAF!C252)</f>
        <v/>
      </c>
      <c r="D244" s="245" t="str">
        <f>IF(N244&lt;&gt;"",PAF!$Y252,"")</f>
        <v/>
      </c>
      <c r="E244" s="246" t="str">
        <f>IF(PAF!D252="","",PAF!D252)</f>
        <v/>
      </c>
      <c r="F244" s="246"/>
      <c r="G244" s="245" t="str">
        <f>IF(PAF!E252="","",PAF!E252)</f>
        <v/>
      </c>
      <c r="H244" s="245" t="str">
        <f>IF(PAF!F252="","",PAF!F252)</f>
        <v/>
      </c>
      <c r="I244" s="247" t="str">
        <f>IF(PAF!G252="","",PAF!G252)</f>
        <v/>
      </c>
      <c r="J244" s="247" t="str">
        <f>IF(PAF!H252="","",PAF!H252)</f>
        <v/>
      </c>
      <c r="K244" s="247"/>
      <c r="L244" s="247"/>
      <c r="M244" s="247"/>
      <c r="N244" s="245" t="str">
        <f>IF(PAF!I252="","",PAF!I252)</f>
        <v/>
      </c>
      <c r="O244" s="245" t="str">
        <f>IF(PAF!J252="","",PAF!J252)</f>
        <v/>
      </c>
      <c r="P244" s="245" t="str">
        <f>IF(PAF!K252="","",PAF!K252)</f>
        <v/>
      </c>
      <c r="Q244" s="245" t="str">
        <f>IF(PAF!L252="","",PAF!L252)</f>
        <v/>
      </c>
      <c r="S244" s="153">
        <f t="shared" si="9"/>
        <v>15</v>
      </c>
      <c r="T244" s="154" t="str">
        <f t="shared" si="11"/>
        <v>No</v>
      </c>
      <c r="U244" s="154">
        <v>238</v>
      </c>
    </row>
    <row r="245" spans="2:21">
      <c r="B245" s="244" t="str">
        <f t="shared" si="10"/>
        <v>__</v>
      </c>
      <c r="C245" s="244" t="str">
        <f>IF(PAF!C253="","",PAF!C253)</f>
        <v/>
      </c>
      <c r="D245" s="245" t="str">
        <f>IF(N245&lt;&gt;"",PAF!$Y253,"")</f>
        <v/>
      </c>
      <c r="E245" s="246" t="str">
        <f>IF(PAF!D253="","",PAF!D253)</f>
        <v/>
      </c>
      <c r="F245" s="246"/>
      <c r="G245" s="245" t="str">
        <f>IF(PAF!E253="","",PAF!E253)</f>
        <v/>
      </c>
      <c r="H245" s="245" t="str">
        <f>IF(PAF!F253="","",PAF!F253)</f>
        <v/>
      </c>
      <c r="I245" s="247" t="str">
        <f>IF(PAF!G253="","",PAF!G253)</f>
        <v/>
      </c>
      <c r="J245" s="247" t="str">
        <f>IF(PAF!H253="","",PAF!H253)</f>
        <v/>
      </c>
      <c r="K245" s="247"/>
      <c r="L245" s="247"/>
      <c r="M245" s="247"/>
      <c r="N245" s="245" t="str">
        <f>IF(PAF!I253="","",PAF!I253)</f>
        <v/>
      </c>
      <c r="O245" s="245" t="str">
        <f>IF(PAF!J253="","",PAF!J253)</f>
        <v/>
      </c>
      <c r="P245" s="245" t="str">
        <f>IF(PAF!K253="","",PAF!K253)</f>
        <v/>
      </c>
      <c r="Q245" s="245" t="str">
        <f>IF(PAF!L253="","",PAF!L253)</f>
        <v/>
      </c>
      <c r="S245" s="153">
        <f t="shared" si="9"/>
        <v>15</v>
      </c>
      <c r="T245" s="154" t="str">
        <f t="shared" si="11"/>
        <v>No</v>
      </c>
      <c r="U245" s="154">
        <v>239</v>
      </c>
    </row>
    <row r="246" spans="2:21">
      <c r="B246" s="244" t="str">
        <f t="shared" si="10"/>
        <v>__</v>
      </c>
      <c r="C246" s="244" t="str">
        <f>IF(PAF!C254="","",PAF!C254)</f>
        <v/>
      </c>
      <c r="D246" s="245" t="str">
        <f>IF(N246&lt;&gt;"",PAF!$Y254,"")</f>
        <v/>
      </c>
      <c r="E246" s="246" t="str">
        <f>IF(PAF!D254="","",PAF!D254)</f>
        <v/>
      </c>
      <c r="F246" s="246"/>
      <c r="G246" s="245" t="str">
        <f>IF(PAF!E254="","",PAF!E254)</f>
        <v/>
      </c>
      <c r="H246" s="245" t="str">
        <f>IF(PAF!F254="","",PAF!F254)</f>
        <v/>
      </c>
      <c r="I246" s="247" t="str">
        <f>IF(PAF!G254="","",PAF!G254)</f>
        <v/>
      </c>
      <c r="J246" s="247" t="str">
        <f>IF(PAF!H254="","",PAF!H254)</f>
        <v/>
      </c>
      <c r="K246" s="247"/>
      <c r="L246" s="247"/>
      <c r="M246" s="247"/>
      <c r="N246" s="245" t="str">
        <f>IF(PAF!I254="","",PAF!I254)</f>
        <v/>
      </c>
      <c r="O246" s="245" t="str">
        <f>IF(PAF!J254="","",PAF!J254)</f>
        <v/>
      </c>
      <c r="P246" s="245" t="str">
        <f>IF(PAF!K254="","",PAF!K254)</f>
        <v/>
      </c>
      <c r="Q246" s="245" t="str">
        <f>IF(PAF!L254="","",PAF!L254)</f>
        <v/>
      </c>
      <c r="S246" s="153">
        <f t="shared" si="9"/>
        <v>15</v>
      </c>
      <c r="T246" s="154" t="str">
        <f t="shared" si="11"/>
        <v>No</v>
      </c>
      <c r="U246" s="154">
        <v>240</v>
      </c>
    </row>
    <row r="247" spans="2:21">
      <c r="B247" s="244" t="str">
        <f t="shared" si="10"/>
        <v>__</v>
      </c>
      <c r="C247" s="244" t="str">
        <f>IF(PAF!C255="","",PAF!C255)</f>
        <v/>
      </c>
      <c r="D247" s="245" t="str">
        <f>IF(N247&lt;&gt;"",PAF!$Y255,"")</f>
        <v/>
      </c>
      <c r="E247" s="246" t="str">
        <f>IF(PAF!D255="","",PAF!D255)</f>
        <v/>
      </c>
      <c r="F247" s="246"/>
      <c r="G247" s="245" t="str">
        <f>IF(PAF!E255="","",PAF!E255)</f>
        <v/>
      </c>
      <c r="H247" s="245" t="str">
        <f>IF(PAF!F255="","",PAF!F255)</f>
        <v/>
      </c>
      <c r="I247" s="247" t="str">
        <f>IF(PAF!G255="","",PAF!G255)</f>
        <v/>
      </c>
      <c r="J247" s="247" t="str">
        <f>IF(PAF!H255="","",PAF!H255)</f>
        <v/>
      </c>
      <c r="K247" s="247"/>
      <c r="L247" s="247"/>
      <c r="M247" s="247"/>
      <c r="N247" s="245" t="str">
        <f>IF(PAF!I255="","",PAF!I255)</f>
        <v/>
      </c>
      <c r="O247" s="245" t="str">
        <f>IF(PAF!J255="","",PAF!J255)</f>
        <v/>
      </c>
      <c r="P247" s="245" t="str">
        <f>IF(PAF!K255="","",PAF!K255)</f>
        <v/>
      </c>
      <c r="Q247" s="245" t="str">
        <f>IF(PAF!L255="","",PAF!L255)</f>
        <v/>
      </c>
      <c r="S247" s="153">
        <f t="shared" si="9"/>
        <v>15</v>
      </c>
      <c r="T247" s="154" t="str">
        <f t="shared" si="11"/>
        <v>No</v>
      </c>
      <c r="U247" s="154">
        <v>241</v>
      </c>
    </row>
    <row r="248" spans="2:21">
      <c r="B248" s="244" t="str">
        <f t="shared" si="10"/>
        <v>__</v>
      </c>
      <c r="C248" s="244" t="str">
        <f>IF(PAF!C256="","",PAF!C256)</f>
        <v/>
      </c>
      <c r="D248" s="245" t="str">
        <f>IF(N248&lt;&gt;"",PAF!$Y256,"")</f>
        <v/>
      </c>
      <c r="E248" s="246" t="str">
        <f>IF(PAF!D256="","",PAF!D256)</f>
        <v/>
      </c>
      <c r="F248" s="246"/>
      <c r="G248" s="245" t="str">
        <f>IF(PAF!E256="","",PAF!E256)</f>
        <v/>
      </c>
      <c r="H248" s="245" t="str">
        <f>IF(PAF!F256="","",PAF!F256)</f>
        <v/>
      </c>
      <c r="I248" s="247" t="str">
        <f>IF(PAF!G256="","",PAF!G256)</f>
        <v/>
      </c>
      <c r="J248" s="247" t="str">
        <f>IF(PAF!H256="","",PAF!H256)</f>
        <v/>
      </c>
      <c r="K248" s="247"/>
      <c r="L248" s="247"/>
      <c r="M248" s="247"/>
      <c r="N248" s="245" t="str">
        <f>IF(PAF!I256="","",PAF!I256)</f>
        <v/>
      </c>
      <c r="O248" s="245" t="str">
        <f>IF(PAF!J256="","",PAF!J256)</f>
        <v/>
      </c>
      <c r="P248" s="245" t="str">
        <f>IF(PAF!K256="","",PAF!K256)</f>
        <v/>
      </c>
      <c r="Q248" s="245" t="str">
        <f>IF(PAF!L256="","",PAF!L256)</f>
        <v/>
      </c>
      <c r="S248" s="153">
        <f t="shared" si="9"/>
        <v>15</v>
      </c>
      <c r="T248" s="154" t="str">
        <f t="shared" si="11"/>
        <v>No</v>
      </c>
      <c r="U248" s="154">
        <v>242</v>
      </c>
    </row>
    <row r="249" spans="2:21">
      <c r="B249" s="244" t="str">
        <f t="shared" si="10"/>
        <v>__</v>
      </c>
      <c r="C249" s="244" t="str">
        <f>IF(PAF!C257="","",PAF!C257)</f>
        <v/>
      </c>
      <c r="D249" s="245" t="str">
        <f>IF(N249&lt;&gt;"",PAF!$Y257,"")</f>
        <v/>
      </c>
      <c r="E249" s="246" t="str">
        <f>IF(PAF!D257="","",PAF!D257)</f>
        <v/>
      </c>
      <c r="F249" s="246"/>
      <c r="G249" s="245" t="str">
        <f>IF(PAF!E257="","",PAF!E257)</f>
        <v/>
      </c>
      <c r="H249" s="245" t="str">
        <f>IF(PAF!F257="","",PAF!F257)</f>
        <v/>
      </c>
      <c r="I249" s="247" t="str">
        <f>IF(PAF!G257="","",PAF!G257)</f>
        <v/>
      </c>
      <c r="J249" s="247" t="str">
        <f>IF(PAF!H257="","",PAF!H257)</f>
        <v/>
      </c>
      <c r="K249" s="247"/>
      <c r="L249" s="247"/>
      <c r="M249" s="247"/>
      <c r="N249" s="245" t="str">
        <f>IF(PAF!I257="","",PAF!I257)</f>
        <v/>
      </c>
      <c r="O249" s="245" t="str">
        <f>IF(PAF!J257="","",PAF!J257)</f>
        <v/>
      </c>
      <c r="P249" s="245" t="str">
        <f>IF(PAF!K257="","",PAF!K257)</f>
        <v/>
      </c>
      <c r="Q249" s="245" t="str">
        <f>IF(PAF!L257="","",PAF!L257)</f>
        <v/>
      </c>
      <c r="S249" s="153">
        <f t="shared" si="9"/>
        <v>15</v>
      </c>
      <c r="T249" s="154" t="str">
        <f t="shared" si="11"/>
        <v>No</v>
      </c>
      <c r="U249" s="154">
        <v>243</v>
      </c>
    </row>
    <row r="250" spans="2:21">
      <c r="B250" s="244" t="str">
        <f t="shared" si="10"/>
        <v>__</v>
      </c>
      <c r="C250" s="244" t="str">
        <f>IF(PAF!C258="","",PAF!C258)</f>
        <v/>
      </c>
      <c r="D250" s="245" t="str">
        <f>IF(N250&lt;&gt;"",PAF!$Y258,"")</f>
        <v/>
      </c>
      <c r="E250" s="246" t="str">
        <f>IF(PAF!D258="","",PAF!D258)</f>
        <v/>
      </c>
      <c r="F250" s="246"/>
      <c r="G250" s="245" t="str">
        <f>IF(PAF!E258="","",PAF!E258)</f>
        <v/>
      </c>
      <c r="H250" s="245" t="str">
        <f>IF(PAF!F258="","",PAF!F258)</f>
        <v/>
      </c>
      <c r="I250" s="247" t="str">
        <f>IF(PAF!G258="","",PAF!G258)</f>
        <v/>
      </c>
      <c r="J250" s="247" t="str">
        <f>IF(PAF!H258="","",PAF!H258)</f>
        <v/>
      </c>
      <c r="K250" s="247"/>
      <c r="L250" s="247"/>
      <c r="M250" s="247"/>
      <c r="N250" s="245" t="str">
        <f>IF(PAF!I258="","",PAF!I258)</f>
        <v/>
      </c>
      <c r="O250" s="245" t="str">
        <f>IF(PAF!J258="","",PAF!J258)</f>
        <v/>
      </c>
      <c r="P250" s="245" t="str">
        <f>IF(PAF!K258="","",PAF!K258)</f>
        <v/>
      </c>
      <c r="Q250" s="245" t="str">
        <f>IF(PAF!L258="","",PAF!L258)</f>
        <v/>
      </c>
      <c r="S250" s="153">
        <f t="shared" si="9"/>
        <v>15</v>
      </c>
      <c r="T250" s="154" t="str">
        <f t="shared" si="11"/>
        <v>No</v>
      </c>
      <c r="U250" s="154">
        <v>244</v>
      </c>
    </row>
    <row r="251" spans="2:21">
      <c r="B251" s="244" t="str">
        <f t="shared" si="10"/>
        <v>__</v>
      </c>
      <c r="C251" s="244" t="str">
        <f>IF(PAF!C259="","",PAF!C259)</f>
        <v/>
      </c>
      <c r="D251" s="245" t="str">
        <f>IF(N251&lt;&gt;"",PAF!$Y259,"")</f>
        <v/>
      </c>
      <c r="E251" s="246" t="str">
        <f>IF(PAF!D259="","",PAF!D259)</f>
        <v/>
      </c>
      <c r="F251" s="246"/>
      <c r="G251" s="245" t="str">
        <f>IF(PAF!E259="","",PAF!E259)</f>
        <v/>
      </c>
      <c r="H251" s="245" t="str">
        <f>IF(PAF!F259="","",PAF!F259)</f>
        <v/>
      </c>
      <c r="I251" s="247" t="str">
        <f>IF(PAF!G259="","",PAF!G259)</f>
        <v/>
      </c>
      <c r="J251" s="247" t="str">
        <f>IF(PAF!H259="","",PAF!H259)</f>
        <v/>
      </c>
      <c r="K251" s="247"/>
      <c r="L251" s="247"/>
      <c r="M251" s="247"/>
      <c r="N251" s="245" t="str">
        <f>IF(PAF!I259="","",PAF!I259)</f>
        <v/>
      </c>
      <c r="O251" s="245" t="str">
        <f>IF(PAF!J259="","",PAF!J259)</f>
        <v/>
      </c>
      <c r="P251" s="245" t="str">
        <f>IF(PAF!K259="","",PAF!K259)</f>
        <v/>
      </c>
      <c r="Q251" s="245" t="str">
        <f>IF(PAF!L259="","",PAF!L259)</f>
        <v/>
      </c>
      <c r="S251" s="153">
        <f t="shared" si="9"/>
        <v>15</v>
      </c>
      <c r="T251" s="154" t="str">
        <f t="shared" si="11"/>
        <v>No</v>
      </c>
      <c r="U251" s="154">
        <v>245</v>
      </c>
    </row>
    <row r="252" spans="2:21">
      <c r="B252" s="244" t="str">
        <f t="shared" si="10"/>
        <v>__</v>
      </c>
      <c r="C252" s="244" t="str">
        <f>IF(PAF!C260="","",PAF!C260)</f>
        <v/>
      </c>
      <c r="D252" s="245" t="str">
        <f>IF(N252&lt;&gt;"",PAF!$Y260,"")</f>
        <v/>
      </c>
      <c r="E252" s="246" t="str">
        <f>IF(PAF!D260="","",PAF!D260)</f>
        <v/>
      </c>
      <c r="F252" s="246"/>
      <c r="G252" s="245" t="str">
        <f>IF(PAF!E260="","",PAF!E260)</f>
        <v/>
      </c>
      <c r="H252" s="245" t="str">
        <f>IF(PAF!F260="","",PAF!F260)</f>
        <v/>
      </c>
      <c r="I252" s="247" t="str">
        <f>IF(PAF!G260="","",PAF!G260)</f>
        <v/>
      </c>
      <c r="J252" s="247" t="str">
        <f>IF(PAF!H260="","",PAF!H260)</f>
        <v/>
      </c>
      <c r="K252" s="247"/>
      <c r="L252" s="247"/>
      <c r="M252" s="247"/>
      <c r="N252" s="245" t="str">
        <f>IF(PAF!I260="","",PAF!I260)</f>
        <v/>
      </c>
      <c r="O252" s="245" t="str">
        <f>IF(PAF!J260="","",PAF!J260)</f>
        <v/>
      </c>
      <c r="P252" s="245" t="str">
        <f>IF(PAF!K260="","",PAF!K260)</f>
        <v/>
      </c>
      <c r="Q252" s="245" t="str">
        <f>IF(PAF!L260="","",PAF!L260)</f>
        <v/>
      </c>
      <c r="S252" s="153">
        <f t="shared" si="9"/>
        <v>15</v>
      </c>
      <c r="T252" s="154" t="str">
        <f t="shared" si="11"/>
        <v>No</v>
      </c>
      <c r="U252" s="154">
        <v>246</v>
      </c>
    </row>
    <row r="253" spans="2:21">
      <c r="B253" s="244" t="str">
        <f t="shared" si="10"/>
        <v>__</v>
      </c>
      <c r="C253" s="244" t="str">
        <f>IF(PAF!C261="","",PAF!C261)</f>
        <v/>
      </c>
      <c r="D253" s="245" t="str">
        <f>IF(N253&lt;&gt;"",PAF!$Y261,"")</f>
        <v/>
      </c>
      <c r="E253" s="246" t="str">
        <f>IF(PAF!D261="","",PAF!D261)</f>
        <v/>
      </c>
      <c r="F253" s="246"/>
      <c r="G253" s="245" t="str">
        <f>IF(PAF!E261="","",PAF!E261)</f>
        <v/>
      </c>
      <c r="H253" s="245" t="str">
        <f>IF(PAF!F261="","",PAF!F261)</f>
        <v/>
      </c>
      <c r="I253" s="247" t="str">
        <f>IF(PAF!G261="","",PAF!G261)</f>
        <v/>
      </c>
      <c r="J253" s="247" t="str">
        <f>IF(PAF!H261="","",PAF!H261)</f>
        <v/>
      </c>
      <c r="K253" s="247"/>
      <c r="L253" s="247"/>
      <c r="M253" s="247"/>
      <c r="N253" s="245" t="str">
        <f>IF(PAF!I261="","",PAF!I261)</f>
        <v/>
      </c>
      <c r="O253" s="245" t="str">
        <f>IF(PAF!J261="","",PAF!J261)</f>
        <v/>
      </c>
      <c r="P253" s="245" t="str">
        <f>IF(PAF!K261="","",PAF!K261)</f>
        <v/>
      </c>
      <c r="Q253" s="245" t="str">
        <f>IF(PAF!L261="","",PAF!L261)</f>
        <v/>
      </c>
      <c r="S253" s="153">
        <f t="shared" si="9"/>
        <v>15</v>
      </c>
      <c r="T253" s="154" t="str">
        <f t="shared" si="11"/>
        <v>No</v>
      </c>
      <c r="U253" s="154">
        <v>247</v>
      </c>
    </row>
    <row r="254" spans="2:21">
      <c r="B254" s="244" t="str">
        <f t="shared" si="10"/>
        <v>__</v>
      </c>
      <c r="C254" s="244" t="str">
        <f>IF(PAF!C262="","",PAF!C262)</f>
        <v/>
      </c>
      <c r="D254" s="245" t="str">
        <f>IF(N254&lt;&gt;"",PAF!$Y262,"")</f>
        <v/>
      </c>
      <c r="E254" s="246" t="str">
        <f>IF(PAF!D262="","",PAF!D262)</f>
        <v/>
      </c>
      <c r="F254" s="246"/>
      <c r="G254" s="245" t="str">
        <f>IF(PAF!E262="","",PAF!E262)</f>
        <v/>
      </c>
      <c r="H254" s="245" t="str">
        <f>IF(PAF!F262="","",PAF!F262)</f>
        <v/>
      </c>
      <c r="I254" s="247" t="str">
        <f>IF(PAF!G262="","",PAF!G262)</f>
        <v/>
      </c>
      <c r="J254" s="247" t="str">
        <f>IF(PAF!H262="","",PAF!H262)</f>
        <v/>
      </c>
      <c r="K254" s="247"/>
      <c r="L254" s="247"/>
      <c r="M254" s="247"/>
      <c r="N254" s="245" t="str">
        <f>IF(PAF!I262="","",PAF!I262)</f>
        <v/>
      </c>
      <c r="O254" s="245" t="str">
        <f>IF(PAF!J262="","",PAF!J262)</f>
        <v/>
      </c>
      <c r="P254" s="245" t="str">
        <f>IF(PAF!K262="","",PAF!K262)</f>
        <v/>
      </c>
      <c r="Q254" s="245" t="str">
        <f>IF(PAF!L262="","",PAF!L262)</f>
        <v/>
      </c>
      <c r="S254" s="153">
        <f t="shared" si="9"/>
        <v>15</v>
      </c>
      <c r="T254" s="154" t="str">
        <f t="shared" si="11"/>
        <v>No</v>
      </c>
      <c r="U254" s="154">
        <v>248</v>
      </c>
    </row>
    <row r="255" spans="2:21">
      <c r="B255" s="244" t="str">
        <f t="shared" si="10"/>
        <v>__</v>
      </c>
      <c r="C255" s="244" t="str">
        <f>IF(PAF!C263="","",PAF!C263)</f>
        <v/>
      </c>
      <c r="D255" s="245" t="str">
        <f>IF(N255&lt;&gt;"",PAF!$Y263,"")</f>
        <v/>
      </c>
      <c r="E255" s="246" t="str">
        <f>IF(PAF!D263="","",PAF!D263)</f>
        <v/>
      </c>
      <c r="F255" s="246"/>
      <c r="G255" s="245" t="str">
        <f>IF(PAF!E263="","",PAF!E263)</f>
        <v/>
      </c>
      <c r="H255" s="245" t="str">
        <f>IF(PAF!F263="","",PAF!F263)</f>
        <v/>
      </c>
      <c r="I255" s="247" t="str">
        <f>IF(PAF!G263="","",PAF!G263)</f>
        <v/>
      </c>
      <c r="J255" s="247" t="str">
        <f>IF(PAF!H263="","",PAF!H263)</f>
        <v/>
      </c>
      <c r="K255" s="247"/>
      <c r="L255" s="247"/>
      <c r="M255" s="247"/>
      <c r="N255" s="245" t="str">
        <f>IF(PAF!I263="","",PAF!I263)</f>
        <v/>
      </c>
      <c r="O255" s="245" t="str">
        <f>IF(PAF!J263="","",PAF!J263)</f>
        <v/>
      </c>
      <c r="P255" s="245" t="str">
        <f>IF(PAF!K263="","",PAF!K263)</f>
        <v/>
      </c>
      <c r="Q255" s="245" t="str">
        <f>IF(PAF!L263="","",PAF!L263)</f>
        <v/>
      </c>
      <c r="S255" s="153">
        <f t="shared" si="9"/>
        <v>15</v>
      </c>
      <c r="T255" s="154" t="str">
        <f t="shared" si="11"/>
        <v>No</v>
      </c>
      <c r="U255" s="154">
        <v>249</v>
      </c>
    </row>
    <row r="256" spans="2:21">
      <c r="B256" s="244" t="str">
        <f t="shared" si="10"/>
        <v>__</v>
      </c>
      <c r="C256" s="244" t="str">
        <f>IF(PAF!C264="","",PAF!C264)</f>
        <v/>
      </c>
      <c r="D256" s="245" t="str">
        <f>IF(N256&lt;&gt;"",PAF!$Y264,"")</f>
        <v/>
      </c>
      <c r="E256" s="246" t="str">
        <f>IF(PAF!D264="","",PAF!D264)</f>
        <v/>
      </c>
      <c r="F256" s="246"/>
      <c r="G256" s="245" t="str">
        <f>IF(PAF!E264="","",PAF!E264)</f>
        <v/>
      </c>
      <c r="H256" s="245" t="str">
        <f>IF(PAF!F264="","",PAF!F264)</f>
        <v/>
      </c>
      <c r="I256" s="247" t="str">
        <f>IF(PAF!G264="","",PAF!G264)</f>
        <v/>
      </c>
      <c r="J256" s="247" t="str">
        <f>IF(PAF!H264="","",PAF!H264)</f>
        <v/>
      </c>
      <c r="K256" s="247"/>
      <c r="L256" s="247"/>
      <c r="M256" s="247"/>
      <c r="N256" s="245" t="str">
        <f>IF(PAF!I264="","",PAF!I264)</f>
        <v/>
      </c>
      <c r="O256" s="245" t="str">
        <f>IF(PAF!J264="","",PAF!J264)</f>
        <v/>
      </c>
      <c r="P256" s="245" t="str">
        <f>IF(PAF!K264="","",PAF!K264)</f>
        <v/>
      </c>
      <c r="Q256" s="245" t="str">
        <f>IF(PAF!L264="","",PAF!L264)</f>
        <v/>
      </c>
      <c r="S256" s="153">
        <f t="shared" si="9"/>
        <v>15</v>
      </c>
      <c r="T256" s="154" t="str">
        <f t="shared" si="11"/>
        <v>No</v>
      </c>
      <c r="U256" s="154">
        <v>250</v>
      </c>
    </row>
    <row r="257" spans="2:21">
      <c r="B257" s="244" t="str">
        <f t="shared" si="10"/>
        <v>__</v>
      </c>
      <c r="C257" s="244" t="str">
        <f>IF(PAF!C265="","",PAF!C265)</f>
        <v/>
      </c>
      <c r="D257" s="245" t="str">
        <f>IF(N257&lt;&gt;"",PAF!$Y265,"")</f>
        <v/>
      </c>
      <c r="E257" s="246" t="str">
        <f>IF(PAF!D265="","",PAF!D265)</f>
        <v/>
      </c>
      <c r="F257" s="246"/>
      <c r="G257" s="245" t="str">
        <f>IF(PAF!E265="","",PAF!E265)</f>
        <v/>
      </c>
      <c r="H257" s="245" t="str">
        <f>IF(PAF!F265="","",PAF!F265)</f>
        <v/>
      </c>
      <c r="I257" s="247" t="str">
        <f>IF(PAF!G265="","",PAF!G265)</f>
        <v/>
      </c>
      <c r="J257" s="247" t="str">
        <f>IF(PAF!H265="","",PAF!H265)</f>
        <v/>
      </c>
      <c r="K257" s="247"/>
      <c r="L257" s="247"/>
      <c r="M257" s="247"/>
      <c r="N257" s="245" t="str">
        <f>IF(PAF!I265="","",PAF!I265)</f>
        <v/>
      </c>
      <c r="O257" s="245" t="str">
        <f>IF(PAF!J265="","",PAF!J265)</f>
        <v/>
      </c>
      <c r="P257" s="245" t="str">
        <f>IF(PAF!K265="","",PAF!K265)</f>
        <v/>
      </c>
      <c r="Q257" s="245" t="str">
        <f>IF(PAF!L265="","",PAF!L265)</f>
        <v/>
      </c>
      <c r="S257" s="153">
        <f t="shared" si="9"/>
        <v>15</v>
      </c>
      <c r="T257" s="154" t="str">
        <f t="shared" si="11"/>
        <v>No</v>
      </c>
      <c r="U257" s="154">
        <v>251</v>
      </c>
    </row>
    <row r="258" spans="2:21">
      <c r="B258" s="244" t="str">
        <f t="shared" si="10"/>
        <v>__</v>
      </c>
      <c r="C258" s="244" t="str">
        <f>IF(PAF!C266="","",PAF!C266)</f>
        <v/>
      </c>
      <c r="D258" s="245" t="str">
        <f>IF(N258&lt;&gt;"",PAF!$Y266,"")</f>
        <v/>
      </c>
      <c r="E258" s="246" t="str">
        <f>IF(PAF!D266="","",PAF!D266)</f>
        <v/>
      </c>
      <c r="F258" s="246"/>
      <c r="G258" s="245" t="str">
        <f>IF(PAF!E266="","",PAF!E266)</f>
        <v/>
      </c>
      <c r="H258" s="245" t="str">
        <f>IF(PAF!F266="","",PAF!F266)</f>
        <v/>
      </c>
      <c r="I258" s="247" t="str">
        <f>IF(PAF!G266="","",PAF!G266)</f>
        <v/>
      </c>
      <c r="J258" s="247" t="str">
        <f>IF(PAF!H266="","",PAF!H266)</f>
        <v/>
      </c>
      <c r="K258" s="247"/>
      <c r="L258" s="247"/>
      <c r="M258" s="247"/>
      <c r="N258" s="245" t="str">
        <f>IF(PAF!I266="","",PAF!I266)</f>
        <v/>
      </c>
      <c r="O258" s="245" t="str">
        <f>IF(PAF!J266="","",PAF!J266)</f>
        <v/>
      </c>
      <c r="P258" s="245" t="str">
        <f>IF(PAF!K266="","",PAF!K266)</f>
        <v/>
      </c>
      <c r="Q258" s="245" t="str">
        <f>IF(PAF!L266="","",PAF!L266)</f>
        <v/>
      </c>
      <c r="S258" s="153">
        <f t="shared" si="9"/>
        <v>15</v>
      </c>
      <c r="T258" s="154" t="str">
        <f t="shared" si="11"/>
        <v>No</v>
      </c>
      <c r="U258" s="154">
        <v>252</v>
      </c>
    </row>
    <row r="259" spans="2:21">
      <c r="B259" s="244" t="str">
        <f t="shared" si="10"/>
        <v>__</v>
      </c>
      <c r="C259" s="244" t="str">
        <f>IF(PAF!C267="","",PAF!C267)</f>
        <v/>
      </c>
      <c r="D259" s="245" t="str">
        <f>IF(N259&lt;&gt;"",PAF!$Y267,"")</f>
        <v/>
      </c>
      <c r="E259" s="246" t="str">
        <f>IF(PAF!D267="","",PAF!D267)</f>
        <v/>
      </c>
      <c r="F259" s="246"/>
      <c r="G259" s="245" t="str">
        <f>IF(PAF!E267="","",PAF!E267)</f>
        <v/>
      </c>
      <c r="H259" s="245" t="str">
        <f>IF(PAF!F267="","",PAF!F267)</f>
        <v/>
      </c>
      <c r="I259" s="247" t="str">
        <f>IF(PAF!G267="","",PAF!G267)</f>
        <v/>
      </c>
      <c r="J259" s="247" t="str">
        <f>IF(PAF!H267="","",PAF!H267)</f>
        <v/>
      </c>
      <c r="K259" s="247"/>
      <c r="L259" s="247"/>
      <c r="M259" s="247"/>
      <c r="N259" s="245" t="str">
        <f>IF(PAF!I267="","",PAF!I267)</f>
        <v/>
      </c>
      <c r="O259" s="245" t="str">
        <f>IF(PAF!J267="","",PAF!J267)</f>
        <v/>
      </c>
      <c r="P259" s="245" t="str">
        <f>IF(PAF!K267="","",PAF!K267)</f>
        <v/>
      </c>
      <c r="Q259" s="245" t="str">
        <f>IF(PAF!L267="","",PAF!L267)</f>
        <v/>
      </c>
      <c r="S259" s="153">
        <f t="shared" si="9"/>
        <v>15</v>
      </c>
      <c r="T259" s="154" t="str">
        <f t="shared" si="11"/>
        <v>No</v>
      </c>
      <c r="U259" s="154">
        <v>253</v>
      </c>
    </row>
    <row r="260" spans="2:21">
      <c r="B260" s="244" t="str">
        <f t="shared" si="10"/>
        <v>__</v>
      </c>
      <c r="C260" s="244" t="str">
        <f>IF(PAF!C268="","",PAF!C268)</f>
        <v/>
      </c>
      <c r="D260" s="245" t="str">
        <f>IF(N260&lt;&gt;"",PAF!$Y268,"")</f>
        <v/>
      </c>
      <c r="E260" s="246" t="str">
        <f>IF(PAF!D268="","",PAF!D268)</f>
        <v/>
      </c>
      <c r="F260" s="246"/>
      <c r="G260" s="245" t="str">
        <f>IF(PAF!E268="","",PAF!E268)</f>
        <v/>
      </c>
      <c r="H260" s="245" t="str">
        <f>IF(PAF!F268="","",PAF!F268)</f>
        <v/>
      </c>
      <c r="I260" s="247" t="str">
        <f>IF(PAF!G268="","",PAF!G268)</f>
        <v/>
      </c>
      <c r="J260" s="247" t="str">
        <f>IF(PAF!H268="","",PAF!H268)</f>
        <v/>
      </c>
      <c r="K260" s="247"/>
      <c r="L260" s="247"/>
      <c r="M260" s="247"/>
      <c r="N260" s="245" t="str">
        <f>IF(PAF!I268="","",PAF!I268)</f>
        <v/>
      </c>
      <c r="O260" s="245" t="str">
        <f>IF(PAF!J268="","",PAF!J268)</f>
        <v/>
      </c>
      <c r="P260" s="245" t="str">
        <f>IF(PAF!K268="","",PAF!K268)</f>
        <v/>
      </c>
      <c r="Q260" s="245" t="str">
        <f>IF(PAF!L268="","",PAF!L268)</f>
        <v/>
      </c>
      <c r="S260" s="153">
        <f t="shared" si="9"/>
        <v>15</v>
      </c>
      <c r="T260" s="154" t="str">
        <f t="shared" si="11"/>
        <v>No</v>
      </c>
      <c r="U260" s="154">
        <v>254</v>
      </c>
    </row>
    <row r="261" spans="2:21">
      <c r="B261" s="244" t="str">
        <f t="shared" si="10"/>
        <v>__</v>
      </c>
      <c r="C261" s="244" t="str">
        <f>IF(PAF!C269="","",PAF!C269)</f>
        <v/>
      </c>
      <c r="D261" s="245" t="str">
        <f>IF(N261&lt;&gt;"",PAF!$Y269,"")</f>
        <v/>
      </c>
      <c r="E261" s="246" t="str">
        <f>IF(PAF!D269="","",PAF!D269)</f>
        <v/>
      </c>
      <c r="F261" s="246"/>
      <c r="G261" s="245" t="str">
        <f>IF(PAF!E269="","",PAF!E269)</f>
        <v/>
      </c>
      <c r="H261" s="245" t="str">
        <f>IF(PAF!F269="","",PAF!F269)</f>
        <v/>
      </c>
      <c r="I261" s="247" t="str">
        <f>IF(PAF!G269="","",PAF!G269)</f>
        <v/>
      </c>
      <c r="J261" s="247" t="str">
        <f>IF(PAF!H269="","",PAF!H269)</f>
        <v/>
      </c>
      <c r="K261" s="247"/>
      <c r="L261" s="247"/>
      <c r="M261" s="247"/>
      <c r="N261" s="245" t="str">
        <f>IF(PAF!I269="","",PAF!I269)</f>
        <v/>
      </c>
      <c r="O261" s="245" t="str">
        <f>IF(PAF!J269="","",PAF!J269)</f>
        <v/>
      </c>
      <c r="P261" s="245" t="str">
        <f>IF(PAF!K269="","",PAF!K269)</f>
        <v/>
      </c>
      <c r="Q261" s="245" t="str">
        <f>IF(PAF!L269="","",PAF!L269)</f>
        <v/>
      </c>
      <c r="S261" s="153">
        <f t="shared" si="9"/>
        <v>15</v>
      </c>
      <c r="T261" s="154" t="str">
        <f t="shared" si="11"/>
        <v>No</v>
      </c>
      <c r="U261" s="154">
        <v>255</v>
      </c>
    </row>
    <row r="262" spans="2:21">
      <c r="B262" s="244" t="str">
        <f t="shared" si="10"/>
        <v>__</v>
      </c>
      <c r="C262" s="244" t="str">
        <f>IF(PAF!C270="","",PAF!C270)</f>
        <v/>
      </c>
      <c r="D262" s="245" t="str">
        <f>IF(N262&lt;&gt;"",PAF!$Y270,"")</f>
        <v/>
      </c>
      <c r="E262" s="246" t="str">
        <f>IF(PAF!D270="","",PAF!D270)</f>
        <v/>
      </c>
      <c r="F262" s="246"/>
      <c r="G262" s="245" t="str">
        <f>IF(PAF!E270="","",PAF!E270)</f>
        <v/>
      </c>
      <c r="H262" s="245" t="str">
        <f>IF(PAF!F270="","",PAF!F270)</f>
        <v/>
      </c>
      <c r="I262" s="247" t="str">
        <f>IF(PAF!G270="","",PAF!G270)</f>
        <v/>
      </c>
      <c r="J262" s="247" t="str">
        <f>IF(PAF!H270="","",PAF!H270)</f>
        <v/>
      </c>
      <c r="K262" s="247"/>
      <c r="L262" s="247"/>
      <c r="M262" s="247"/>
      <c r="N262" s="245" t="str">
        <f>IF(PAF!I270="","",PAF!I270)</f>
        <v/>
      </c>
      <c r="O262" s="245" t="str">
        <f>IF(PAF!J270="","",PAF!J270)</f>
        <v/>
      </c>
      <c r="P262" s="245" t="str">
        <f>IF(PAF!K270="","",PAF!K270)</f>
        <v/>
      </c>
      <c r="Q262" s="245" t="str">
        <f>IF(PAF!L270="","",PAF!L270)</f>
        <v/>
      </c>
      <c r="S262" s="153">
        <f t="shared" si="9"/>
        <v>15</v>
      </c>
      <c r="T262" s="154" t="str">
        <f t="shared" si="11"/>
        <v>No</v>
      </c>
      <c r="U262" s="154">
        <v>256</v>
      </c>
    </row>
    <row r="263" spans="2:21">
      <c r="B263" s="244" t="str">
        <f t="shared" si="10"/>
        <v>__</v>
      </c>
      <c r="C263" s="244" t="str">
        <f>IF(PAF!C271="","",PAF!C271)</f>
        <v/>
      </c>
      <c r="D263" s="245" t="str">
        <f>IF(N263&lt;&gt;"",PAF!$Y271,"")</f>
        <v/>
      </c>
      <c r="E263" s="246" t="str">
        <f>IF(PAF!D271="","",PAF!D271)</f>
        <v/>
      </c>
      <c r="F263" s="246"/>
      <c r="G263" s="245" t="str">
        <f>IF(PAF!E271="","",PAF!E271)</f>
        <v/>
      </c>
      <c r="H263" s="245" t="str">
        <f>IF(PAF!F271="","",PAF!F271)</f>
        <v/>
      </c>
      <c r="I263" s="247" t="str">
        <f>IF(PAF!G271="","",PAF!G271)</f>
        <v/>
      </c>
      <c r="J263" s="247" t="str">
        <f>IF(PAF!H271="","",PAF!H271)</f>
        <v/>
      </c>
      <c r="K263" s="247"/>
      <c r="L263" s="247"/>
      <c r="M263" s="247"/>
      <c r="N263" s="245" t="str">
        <f>IF(PAF!I271="","",PAF!I271)</f>
        <v/>
      </c>
      <c r="O263" s="245" t="str">
        <f>IF(PAF!J271="","",PAF!J271)</f>
        <v/>
      </c>
      <c r="P263" s="245" t="str">
        <f>IF(PAF!K271="","",PAF!K271)</f>
        <v/>
      </c>
      <c r="Q263" s="245" t="str">
        <f>IF(PAF!L271="","",PAF!L271)</f>
        <v/>
      </c>
      <c r="S263" s="153">
        <f t="shared" ref="S263:S326" si="12">COUNTIF(C263:Q263,"")</f>
        <v>15</v>
      </c>
      <c r="T263" s="154" t="str">
        <f t="shared" si="11"/>
        <v>No</v>
      </c>
      <c r="U263" s="154">
        <v>257</v>
      </c>
    </row>
    <row r="264" spans="2:21">
      <c r="B264" s="244" t="str">
        <f t="shared" ref="B264:B327" si="13">CONCATENATE($D$2,"_",$D$3,"_",$D$4)</f>
        <v>__</v>
      </c>
      <c r="C264" s="244" t="str">
        <f>IF(PAF!C272="","",PAF!C272)</f>
        <v/>
      </c>
      <c r="D264" s="245" t="str">
        <f>IF(N264&lt;&gt;"",PAF!$Y272,"")</f>
        <v/>
      </c>
      <c r="E264" s="246" t="str">
        <f>IF(PAF!D272="","",PAF!D272)</f>
        <v/>
      </c>
      <c r="F264" s="246"/>
      <c r="G264" s="245" t="str">
        <f>IF(PAF!E272="","",PAF!E272)</f>
        <v/>
      </c>
      <c r="H264" s="245" t="str">
        <f>IF(PAF!F272="","",PAF!F272)</f>
        <v/>
      </c>
      <c r="I264" s="247" t="str">
        <f>IF(PAF!G272="","",PAF!G272)</f>
        <v/>
      </c>
      <c r="J264" s="247" t="str">
        <f>IF(PAF!H272="","",PAF!H272)</f>
        <v/>
      </c>
      <c r="K264" s="247"/>
      <c r="L264" s="247"/>
      <c r="M264" s="247"/>
      <c r="N264" s="245" t="str">
        <f>IF(PAF!I272="","",PAF!I272)</f>
        <v/>
      </c>
      <c r="O264" s="245" t="str">
        <f>IF(PAF!J272="","",PAF!J272)</f>
        <v/>
      </c>
      <c r="P264" s="245" t="str">
        <f>IF(PAF!K272="","",PAF!K272)</f>
        <v/>
      </c>
      <c r="Q264" s="245" t="str">
        <f>IF(PAF!L272="","",PAF!L272)</f>
        <v/>
      </c>
      <c r="S264" s="153">
        <f t="shared" si="12"/>
        <v>15</v>
      </c>
      <c r="T264" s="154" t="str">
        <f t="shared" ref="T264:T327" si="14">IF(AND(S264&gt;4,S264&lt;14),"Missing data","No")</f>
        <v>No</v>
      </c>
      <c r="U264" s="154">
        <v>258</v>
      </c>
    </row>
    <row r="265" spans="2:21">
      <c r="B265" s="244" t="str">
        <f t="shared" si="13"/>
        <v>__</v>
      </c>
      <c r="C265" s="244" t="str">
        <f>IF(PAF!C273="","",PAF!C273)</f>
        <v/>
      </c>
      <c r="D265" s="245" t="str">
        <f>IF(N265&lt;&gt;"",PAF!$Y273,"")</f>
        <v/>
      </c>
      <c r="E265" s="246" t="str">
        <f>IF(PAF!D273="","",PAF!D273)</f>
        <v/>
      </c>
      <c r="F265" s="246"/>
      <c r="G265" s="245" t="str">
        <f>IF(PAF!E273="","",PAF!E273)</f>
        <v/>
      </c>
      <c r="H265" s="245" t="str">
        <f>IF(PAF!F273="","",PAF!F273)</f>
        <v/>
      </c>
      <c r="I265" s="247" t="str">
        <f>IF(PAF!G273="","",PAF!G273)</f>
        <v/>
      </c>
      <c r="J265" s="247" t="str">
        <f>IF(PAF!H273="","",PAF!H273)</f>
        <v/>
      </c>
      <c r="K265" s="247"/>
      <c r="L265" s="247"/>
      <c r="M265" s="247"/>
      <c r="N265" s="245" t="str">
        <f>IF(PAF!I273="","",PAF!I273)</f>
        <v/>
      </c>
      <c r="O265" s="245" t="str">
        <f>IF(PAF!J273="","",PAF!J273)</f>
        <v/>
      </c>
      <c r="P265" s="245" t="str">
        <f>IF(PAF!K273="","",PAF!K273)</f>
        <v/>
      </c>
      <c r="Q265" s="245" t="str">
        <f>IF(PAF!L273="","",PAF!L273)</f>
        <v/>
      </c>
      <c r="S265" s="153">
        <f t="shared" si="12"/>
        <v>15</v>
      </c>
      <c r="T265" s="154" t="str">
        <f t="shared" si="14"/>
        <v>No</v>
      </c>
      <c r="U265" s="154">
        <v>259</v>
      </c>
    </row>
    <row r="266" spans="2:21">
      <c r="B266" s="244" t="str">
        <f t="shared" si="13"/>
        <v>__</v>
      </c>
      <c r="C266" s="244" t="str">
        <f>IF(PAF!C274="","",PAF!C274)</f>
        <v/>
      </c>
      <c r="D266" s="245" t="str">
        <f>IF(N266&lt;&gt;"",PAF!$Y274,"")</f>
        <v/>
      </c>
      <c r="E266" s="246" t="str">
        <f>IF(PAF!D274="","",PAF!D274)</f>
        <v/>
      </c>
      <c r="F266" s="246"/>
      <c r="G266" s="245" t="str">
        <f>IF(PAF!E274="","",PAF!E274)</f>
        <v/>
      </c>
      <c r="H266" s="245" t="str">
        <f>IF(PAF!F274="","",PAF!F274)</f>
        <v/>
      </c>
      <c r="I266" s="247" t="str">
        <f>IF(PAF!G274="","",PAF!G274)</f>
        <v/>
      </c>
      <c r="J266" s="247" t="str">
        <f>IF(PAF!H274="","",PAF!H274)</f>
        <v/>
      </c>
      <c r="K266" s="247"/>
      <c r="L266" s="247"/>
      <c r="M266" s="247"/>
      <c r="N266" s="245" t="str">
        <f>IF(PAF!I274="","",PAF!I274)</f>
        <v/>
      </c>
      <c r="O266" s="245" t="str">
        <f>IF(PAF!J274="","",PAF!J274)</f>
        <v/>
      </c>
      <c r="P266" s="245" t="str">
        <f>IF(PAF!K274="","",PAF!K274)</f>
        <v/>
      </c>
      <c r="Q266" s="245" t="str">
        <f>IF(PAF!L274="","",PAF!L274)</f>
        <v/>
      </c>
      <c r="S266" s="153">
        <f t="shared" si="12"/>
        <v>15</v>
      </c>
      <c r="T266" s="154" t="str">
        <f t="shared" si="14"/>
        <v>No</v>
      </c>
      <c r="U266" s="154">
        <v>260</v>
      </c>
    </row>
    <row r="267" spans="2:21">
      <c r="B267" s="244" t="str">
        <f t="shared" si="13"/>
        <v>__</v>
      </c>
      <c r="C267" s="244" t="str">
        <f>IF(PAF!C275="","",PAF!C275)</f>
        <v/>
      </c>
      <c r="D267" s="245" t="str">
        <f>IF(N267&lt;&gt;"",PAF!$Y275,"")</f>
        <v/>
      </c>
      <c r="E267" s="246" t="str">
        <f>IF(PAF!D275="","",PAF!D275)</f>
        <v/>
      </c>
      <c r="F267" s="246"/>
      <c r="G267" s="245" t="str">
        <f>IF(PAF!E275="","",PAF!E275)</f>
        <v/>
      </c>
      <c r="H267" s="245" t="str">
        <f>IF(PAF!F275="","",PAF!F275)</f>
        <v/>
      </c>
      <c r="I267" s="247" t="str">
        <f>IF(PAF!G275="","",PAF!G275)</f>
        <v/>
      </c>
      <c r="J267" s="247" t="str">
        <f>IF(PAF!H275="","",PAF!H275)</f>
        <v/>
      </c>
      <c r="K267" s="247"/>
      <c r="L267" s="247"/>
      <c r="M267" s="247"/>
      <c r="N267" s="245" t="str">
        <f>IF(PAF!I275="","",PAF!I275)</f>
        <v/>
      </c>
      <c r="O267" s="245" t="str">
        <f>IF(PAF!J275="","",PAF!J275)</f>
        <v/>
      </c>
      <c r="P267" s="245" t="str">
        <f>IF(PAF!K275="","",PAF!K275)</f>
        <v/>
      </c>
      <c r="Q267" s="245" t="str">
        <f>IF(PAF!L275="","",PAF!L275)</f>
        <v/>
      </c>
      <c r="S267" s="153">
        <f t="shared" si="12"/>
        <v>15</v>
      </c>
      <c r="T267" s="154" t="str">
        <f t="shared" si="14"/>
        <v>No</v>
      </c>
      <c r="U267" s="154">
        <v>261</v>
      </c>
    </row>
    <row r="268" spans="2:21">
      <c r="B268" s="244" t="str">
        <f t="shared" si="13"/>
        <v>__</v>
      </c>
      <c r="C268" s="244" t="str">
        <f>IF(PAF!C276="","",PAF!C276)</f>
        <v/>
      </c>
      <c r="D268" s="245" t="str">
        <f>IF(N268&lt;&gt;"",PAF!$Y276,"")</f>
        <v/>
      </c>
      <c r="E268" s="246" t="str">
        <f>IF(PAF!D276="","",PAF!D276)</f>
        <v/>
      </c>
      <c r="F268" s="246"/>
      <c r="G268" s="245" t="str">
        <f>IF(PAF!E276="","",PAF!E276)</f>
        <v/>
      </c>
      <c r="H268" s="245" t="str">
        <f>IF(PAF!F276="","",PAF!F276)</f>
        <v/>
      </c>
      <c r="I268" s="247" t="str">
        <f>IF(PAF!G276="","",PAF!G276)</f>
        <v/>
      </c>
      <c r="J268" s="247" t="str">
        <f>IF(PAF!H276="","",PAF!H276)</f>
        <v/>
      </c>
      <c r="K268" s="247"/>
      <c r="L268" s="247"/>
      <c r="M268" s="247"/>
      <c r="N268" s="245" t="str">
        <f>IF(PAF!I276="","",PAF!I276)</f>
        <v/>
      </c>
      <c r="O268" s="245" t="str">
        <f>IF(PAF!J276="","",PAF!J276)</f>
        <v/>
      </c>
      <c r="P268" s="245" t="str">
        <f>IF(PAF!K276="","",PAF!K276)</f>
        <v/>
      </c>
      <c r="Q268" s="245" t="str">
        <f>IF(PAF!L276="","",PAF!L276)</f>
        <v/>
      </c>
      <c r="S268" s="153">
        <f t="shared" si="12"/>
        <v>15</v>
      </c>
      <c r="T268" s="154" t="str">
        <f t="shared" si="14"/>
        <v>No</v>
      </c>
      <c r="U268" s="154">
        <v>262</v>
      </c>
    </row>
    <row r="269" spans="2:21">
      <c r="B269" s="244" t="str">
        <f t="shared" si="13"/>
        <v>__</v>
      </c>
      <c r="C269" s="244" t="str">
        <f>IF(PAF!C277="","",PAF!C277)</f>
        <v/>
      </c>
      <c r="D269" s="245" t="str">
        <f>IF(N269&lt;&gt;"",PAF!$Y277,"")</f>
        <v/>
      </c>
      <c r="E269" s="246" t="str">
        <f>IF(PAF!D277="","",PAF!D277)</f>
        <v/>
      </c>
      <c r="F269" s="246"/>
      <c r="G269" s="245" t="str">
        <f>IF(PAF!E277="","",PAF!E277)</f>
        <v/>
      </c>
      <c r="H269" s="245" t="str">
        <f>IF(PAF!F277="","",PAF!F277)</f>
        <v/>
      </c>
      <c r="I269" s="247" t="str">
        <f>IF(PAF!G277="","",PAF!G277)</f>
        <v/>
      </c>
      <c r="J269" s="247" t="str">
        <f>IF(PAF!H277="","",PAF!H277)</f>
        <v/>
      </c>
      <c r="K269" s="247"/>
      <c r="L269" s="247"/>
      <c r="M269" s="247"/>
      <c r="N269" s="245" t="str">
        <f>IF(PAF!I277="","",PAF!I277)</f>
        <v/>
      </c>
      <c r="O269" s="245" t="str">
        <f>IF(PAF!J277="","",PAF!J277)</f>
        <v/>
      </c>
      <c r="P269" s="245" t="str">
        <f>IF(PAF!K277="","",PAF!K277)</f>
        <v/>
      </c>
      <c r="Q269" s="245" t="str">
        <f>IF(PAF!L277="","",PAF!L277)</f>
        <v/>
      </c>
      <c r="S269" s="153">
        <f t="shared" si="12"/>
        <v>15</v>
      </c>
      <c r="T269" s="154" t="str">
        <f t="shared" si="14"/>
        <v>No</v>
      </c>
      <c r="U269" s="154">
        <v>263</v>
      </c>
    </row>
    <row r="270" spans="2:21">
      <c r="B270" s="244" t="str">
        <f t="shared" si="13"/>
        <v>__</v>
      </c>
      <c r="C270" s="244" t="str">
        <f>IF(PAF!C278="","",PAF!C278)</f>
        <v/>
      </c>
      <c r="D270" s="245" t="str">
        <f>IF(N270&lt;&gt;"",PAF!$Y278,"")</f>
        <v/>
      </c>
      <c r="E270" s="246" t="str">
        <f>IF(PAF!D278="","",PAF!D278)</f>
        <v/>
      </c>
      <c r="F270" s="246"/>
      <c r="G270" s="245" t="str">
        <f>IF(PAF!E278="","",PAF!E278)</f>
        <v/>
      </c>
      <c r="H270" s="245" t="str">
        <f>IF(PAF!F278="","",PAF!F278)</f>
        <v/>
      </c>
      <c r="I270" s="247" t="str">
        <f>IF(PAF!G278="","",PAF!G278)</f>
        <v/>
      </c>
      <c r="J270" s="247" t="str">
        <f>IF(PAF!H278="","",PAF!H278)</f>
        <v/>
      </c>
      <c r="K270" s="247"/>
      <c r="L270" s="247"/>
      <c r="M270" s="247"/>
      <c r="N270" s="245" t="str">
        <f>IF(PAF!I278="","",PAF!I278)</f>
        <v/>
      </c>
      <c r="O270" s="245" t="str">
        <f>IF(PAF!J278="","",PAF!J278)</f>
        <v/>
      </c>
      <c r="P270" s="245" t="str">
        <f>IF(PAF!K278="","",PAF!K278)</f>
        <v/>
      </c>
      <c r="Q270" s="245" t="str">
        <f>IF(PAF!L278="","",PAF!L278)</f>
        <v/>
      </c>
      <c r="S270" s="153">
        <f t="shared" si="12"/>
        <v>15</v>
      </c>
      <c r="T270" s="154" t="str">
        <f t="shared" si="14"/>
        <v>No</v>
      </c>
      <c r="U270" s="154">
        <v>264</v>
      </c>
    </row>
    <row r="271" spans="2:21">
      <c r="B271" s="244" t="str">
        <f t="shared" si="13"/>
        <v>__</v>
      </c>
      <c r="C271" s="244" t="str">
        <f>IF(PAF!C279="","",PAF!C279)</f>
        <v/>
      </c>
      <c r="D271" s="245" t="str">
        <f>IF(N271&lt;&gt;"",PAF!$Y279,"")</f>
        <v/>
      </c>
      <c r="E271" s="246" t="str">
        <f>IF(PAF!D279="","",PAF!D279)</f>
        <v/>
      </c>
      <c r="F271" s="246"/>
      <c r="G271" s="245" t="str">
        <f>IF(PAF!E279="","",PAF!E279)</f>
        <v/>
      </c>
      <c r="H271" s="245" t="str">
        <f>IF(PAF!F279="","",PAF!F279)</f>
        <v/>
      </c>
      <c r="I271" s="247" t="str">
        <f>IF(PAF!G279="","",PAF!G279)</f>
        <v/>
      </c>
      <c r="J271" s="247" t="str">
        <f>IF(PAF!H279="","",PAF!H279)</f>
        <v/>
      </c>
      <c r="K271" s="247"/>
      <c r="L271" s="247"/>
      <c r="M271" s="247"/>
      <c r="N271" s="245" t="str">
        <f>IF(PAF!I279="","",PAF!I279)</f>
        <v/>
      </c>
      <c r="O271" s="245" t="str">
        <f>IF(PAF!J279="","",PAF!J279)</f>
        <v/>
      </c>
      <c r="P271" s="245" t="str">
        <f>IF(PAF!K279="","",PAF!K279)</f>
        <v/>
      </c>
      <c r="Q271" s="245" t="str">
        <f>IF(PAF!L279="","",PAF!L279)</f>
        <v/>
      </c>
      <c r="S271" s="153">
        <f t="shared" si="12"/>
        <v>15</v>
      </c>
      <c r="T271" s="154" t="str">
        <f t="shared" si="14"/>
        <v>No</v>
      </c>
      <c r="U271" s="154">
        <v>265</v>
      </c>
    </row>
    <row r="272" spans="2:21">
      <c r="B272" s="244" t="str">
        <f t="shared" si="13"/>
        <v>__</v>
      </c>
      <c r="C272" s="244" t="str">
        <f>IF(PAF!C280="","",PAF!C280)</f>
        <v/>
      </c>
      <c r="D272" s="245" t="str">
        <f>IF(N272&lt;&gt;"",PAF!$Y280,"")</f>
        <v/>
      </c>
      <c r="E272" s="246" t="str">
        <f>IF(PAF!D280="","",PAF!D280)</f>
        <v/>
      </c>
      <c r="F272" s="246"/>
      <c r="G272" s="245" t="str">
        <f>IF(PAF!E280="","",PAF!E280)</f>
        <v/>
      </c>
      <c r="H272" s="245" t="str">
        <f>IF(PAF!F280="","",PAF!F280)</f>
        <v/>
      </c>
      <c r="I272" s="247" t="str">
        <f>IF(PAF!G280="","",PAF!G280)</f>
        <v/>
      </c>
      <c r="J272" s="247" t="str">
        <f>IF(PAF!H280="","",PAF!H280)</f>
        <v/>
      </c>
      <c r="K272" s="247"/>
      <c r="L272" s="247"/>
      <c r="M272" s="247"/>
      <c r="N272" s="245" t="str">
        <f>IF(PAF!I280="","",PAF!I280)</f>
        <v/>
      </c>
      <c r="O272" s="245" t="str">
        <f>IF(PAF!J280="","",PAF!J280)</f>
        <v/>
      </c>
      <c r="P272" s="245" t="str">
        <f>IF(PAF!K280="","",PAF!K280)</f>
        <v/>
      </c>
      <c r="Q272" s="245" t="str">
        <f>IF(PAF!L280="","",PAF!L280)</f>
        <v/>
      </c>
      <c r="S272" s="153">
        <f t="shared" si="12"/>
        <v>15</v>
      </c>
      <c r="T272" s="154" t="str">
        <f t="shared" si="14"/>
        <v>No</v>
      </c>
      <c r="U272" s="154">
        <v>266</v>
      </c>
    </row>
    <row r="273" spans="2:21">
      <c r="B273" s="244" t="str">
        <f t="shared" si="13"/>
        <v>__</v>
      </c>
      <c r="C273" s="244" t="str">
        <f>IF(PAF!C281="","",PAF!C281)</f>
        <v/>
      </c>
      <c r="D273" s="245" t="str">
        <f>IF(N273&lt;&gt;"",PAF!$Y281,"")</f>
        <v/>
      </c>
      <c r="E273" s="246" t="str">
        <f>IF(PAF!D281="","",PAF!D281)</f>
        <v/>
      </c>
      <c r="F273" s="246"/>
      <c r="G273" s="245" t="str">
        <f>IF(PAF!E281="","",PAF!E281)</f>
        <v/>
      </c>
      <c r="H273" s="245" t="str">
        <f>IF(PAF!F281="","",PAF!F281)</f>
        <v/>
      </c>
      <c r="I273" s="247" t="str">
        <f>IF(PAF!G281="","",PAF!G281)</f>
        <v/>
      </c>
      <c r="J273" s="247" t="str">
        <f>IF(PAF!H281="","",PAF!H281)</f>
        <v/>
      </c>
      <c r="K273" s="247"/>
      <c r="L273" s="247"/>
      <c r="M273" s="247"/>
      <c r="N273" s="245" t="str">
        <f>IF(PAF!I281="","",PAF!I281)</f>
        <v/>
      </c>
      <c r="O273" s="245" t="str">
        <f>IF(PAF!J281="","",PAF!J281)</f>
        <v/>
      </c>
      <c r="P273" s="245" t="str">
        <f>IF(PAF!K281="","",PAF!K281)</f>
        <v/>
      </c>
      <c r="Q273" s="245" t="str">
        <f>IF(PAF!L281="","",PAF!L281)</f>
        <v/>
      </c>
      <c r="S273" s="153">
        <f t="shared" si="12"/>
        <v>15</v>
      </c>
      <c r="T273" s="154" t="str">
        <f t="shared" si="14"/>
        <v>No</v>
      </c>
      <c r="U273" s="154">
        <v>267</v>
      </c>
    </row>
    <row r="274" spans="2:21">
      <c r="B274" s="244" t="str">
        <f t="shared" si="13"/>
        <v>__</v>
      </c>
      <c r="C274" s="244" t="str">
        <f>IF(PAF!C282="","",PAF!C282)</f>
        <v/>
      </c>
      <c r="D274" s="245" t="str">
        <f>IF(N274&lt;&gt;"",PAF!$Y282,"")</f>
        <v/>
      </c>
      <c r="E274" s="246" t="str">
        <f>IF(PAF!D282="","",PAF!D282)</f>
        <v/>
      </c>
      <c r="F274" s="246"/>
      <c r="G274" s="245" t="str">
        <f>IF(PAF!E282="","",PAF!E282)</f>
        <v/>
      </c>
      <c r="H274" s="245" t="str">
        <f>IF(PAF!F282="","",PAF!F282)</f>
        <v/>
      </c>
      <c r="I274" s="247" t="str">
        <f>IF(PAF!G282="","",PAF!G282)</f>
        <v/>
      </c>
      <c r="J274" s="247" t="str">
        <f>IF(PAF!H282="","",PAF!H282)</f>
        <v/>
      </c>
      <c r="K274" s="247"/>
      <c r="L274" s="247"/>
      <c r="M274" s="247"/>
      <c r="N274" s="245" t="str">
        <f>IF(PAF!I282="","",PAF!I282)</f>
        <v/>
      </c>
      <c r="O274" s="245" t="str">
        <f>IF(PAF!J282="","",PAF!J282)</f>
        <v/>
      </c>
      <c r="P274" s="245" t="str">
        <f>IF(PAF!K282="","",PAF!K282)</f>
        <v/>
      </c>
      <c r="Q274" s="245" t="str">
        <f>IF(PAF!L282="","",PAF!L282)</f>
        <v/>
      </c>
      <c r="S274" s="153">
        <f t="shared" si="12"/>
        <v>15</v>
      </c>
      <c r="T274" s="154" t="str">
        <f t="shared" si="14"/>
        <v>No</v>
      </c>
      <c r="U274" s="154">
        <v>268</v>
      </c>
    </row>
    <row r="275" spans="2:21">
      <c r="B275" s="244" t="str">
        <f t="shared" si="13"/>
        <v>__</v>
      </c>
      <c r="C275" s="244" t="str">
        <f>IF(PAF!C283="","",PAF!C283)</f>
        <v/>
      </c>
      <c r="D275" s="245" t="str">
        <f>IF(N275&lt;&gt;"",PAF!$Y283,"")</f>
        <v/>
      </c>
      <c r="E275" s="246" t="str">
        <f>IF(PAF!D283="","",PAF!D283)</f>
        <v/>
      </c>
      <c r="F275" s="246"/>
      <c r="G275" s="245" t="str">
        <f>IF(PAF!E283="","",PAF!E283)</f>
        <v/>
      </c>
      <c r="H275" s="245" t="str">
        <f>IF(PAF!F283="","",PAF!F283)</f>
        <v/>
      </c>
      <c r="I275" s="247" t="str">
        <f>IF(PAF!G283="","",PAF!G283)</f>
        <v/>
      </c>
      <c r="J275" s="247" t="str">
        <f>IF(PAF!H283="","",PAF!H283)</f>
        <v/>
      </c>
      <c r="K275" s="247"/>
      <c r="L275" s="247"/>
      <c r="M275" s="247"/>
      <c r="N275" s="245" t="str">
        <f>IF(PAF!I283="","",PAF!I283)</f>
        <v/>
      </c>
      <c r="O275" s="245" t="str">
        <f>IF(PAF!J283="","",PAF!J283)</f>
        <v/>
      </c>
      <c r="P275" s="245" t="str">
        <f>IF(PAF!K283="","",PAF!K283)</f>
        <v/>
      </c>
      <c r="Q275" s="245" t="str">
        <f>IF(PAF!L283="","",PAF!L283)</f>
        <v/>
      </c>
      <c r="S275" s="153">
        <f t="shared" si="12"/>
        <v>15</v>
      </c>
      <c r="T275" s="154" t="str">
        <f t="shared" si="14"/>
        <v>No</v>
      </c>
      <c r="U275" s="154">
        <v>269</v>
      </c>
    </row>
    <row r="276" spans="2:21">
      <c r="B276" s="244" t="str">
        <f t="shared" si="13"/>
        <v>__</v>
      </c>
      <c r="C276" s="244" t="str">
        <f>IF(PAF!C284="","",PAF!C284)</f>
        <v/>
      </c>
      <c r="D276" s="245" t="str">
        <f>IF(N276&lt;&gt;"",PAF!$Y284,"")</f>
        <v/>
      </c>
      <c r="E276" s="246" t="str">
        <f>IF(PAF!D284="","",PAF!D284)</f>
        <v/>
      </c>
      <c r="F276" s="246"/>
      <c r="G276" s="245" t="str">
        <f>IF(PAF!E284="","",PAF!E284)</f>
        <v/>
      </c>
      <c r="H276" s="245" t="str">
        <f>IF(PAF!F284="","",PAF!F284)</f>
        <v/>
      </c>
      <c r="I276" s="247" t="str">
        <f>IF(PAF!G284="","",PAF!G284)</f>
        <v/>
      </c>
      <c r="J276" s="247" t="str">
        <f>IF(PAF!H284="","",PAF!H284)</f>
        <v/>
      </c>
      <c r="K276" s="247"/>
      <c r="L276" s="247"/>
      <c r="M276" s="247"/>
      <c r="N276" s="245" t="str">
        <f>IF(PAF!I284="","",PAF!I284)</f>
        <v/>
      </c>
      <c r="O276" s="245" t="str">
        <f>IF(PAF!J284="","",PAF!J284)</f>
        <v/>
      </c>
      <c r="P276" s="245" t="str">
        <f>IF(PAF!K284="","",PAF!K284)</f>
        <v/>
      </c>
      <c r="Q276" s="245" t="str">
        <f>IF(PAF!L284="","",PAF!L284)</f>
        <v/>
      </c>
      <c r="S276" s="153">
        <f t="shared" si="12"/>
        <v>15</v>
      </c>
      <c r="T276" s="154" t="str">
        <f t="shared" si="14"/>
        <v>No</v>
      </c>
      <c r="U276" s="154">
        <v>270</v>
      </c>
    </row>
    <row r="277" spans="2:21">
      <c r="B277" s="244" t="str">
        <f t="shared" si="13"/>
        <v>__</v>
      </c>
      <c r="C277" s="244" t="str">
        <f>IF(PAF!C285="","",PAF!C285)</f>
        <v/>
      </c>
      <c r="D277" s="245" t="str">
        <f>IF(N277&lt;&gt;"",PAF!$Y285,"")</f>
        <v/>
      </c>
      <c r="E277" s="246" t="str">
        <f>IF(PAF!D285="","",PAF!D285)</f>
        <v/>
      </c>
      <c r="F277" s="246"/>
      <c r="G277" s="245" t="str">
        <f>IF(PAF!E285="","",PAF!E285)</f>
        <v/>
      </c>
      <c r="H277" s="245" t="str">
        <f>IF(PAF!F285="","",PAF!F285)</f>
        <v/>
      </c>
      <c r="I277" s="247" t="str">
        <f>IF(PAF!G285="","",PAF!G285)</f>
        <v/>
      </c>
      <c r="J277" s="247" t="str">
        <f>IF(PAF!H285="","",PAF!H285)</f>
        <v/>
      </c>
      <c r="K277" s="247"/>
      <c r="L277" s="247"/>
      <c r="M277" s="247"/>
      <c r="N277" s="245" t="str">
        <f>IF(PAF!I285="","",PAF!I285)</f>
        <v/>
      </c>
      <c r="O277" s="245" t="str">
        <f>IF(PAF!J285="","",PAF!J285)</f>
        <v/>
      </c>
      <c r="P277" s="245" t="str">
        <f>IF(PAF!K285="","",PAF!K285)</f>
        <v/>
      </c>
      <c r="Q277" s="245" t="str">
        <f>IF(PAF!L285="","",PAF!L285)</f>
        <v/>
      </c>
      <c r="S277" s="153">
        <f t="shared" si="12"/>
        <v>15</v>
      </c>
      <c r="T277" s="154" t="str">
        <f t="shared" si="14"/>
        <v>No</v>
      </c>
      <c r="U277" s="154">
        <v>271</v>
      </c>
    </row>
    <row r="278" spans="2:21">
      <c r="B278" s="244" t="str">
        <f t="shared" si="13"/>
        <v>__</v>
      </c>
      <c r="C278" s="244" t="str">
        <f>IF(PAF!C286="","",PAF!C286)</f>
        <v/>
      </c>
      <c r="D278" s="245" t="str">
        <f>IF(N278&lt;&gt;"",PAF!$Y286,"")</f>
        <v/>
      </c>
      <c r="E278" s="246" t="str">
        <f>IF(PAF!D286="","",PAF!D286)</f>
        <v/>
      </c>
      <c r="F278" s="246"/>
      <c r="G278" s="245" t="str">
        <f>IF(PAF!E286="","",PAF!E286)</f>
        <v/>
      </c>
      <c r="H278" s="245" t="str">
        <f>IF(PAF!F286="","",PAF!F286)</f>
        <v/>
      </c>
      <c r="I278" s="247" t="str">
        <f>IF(PAF!G286="","",PAF!G286)</f>
        <v/>
      </c>
      <c r="J278" s="247" t="str">
        <f>IF(PAF!H286="","",PAF!H286)</f>
        <v/>
      </c>
      <c r="K278" s="247"/>
      <c r="L278" s="247"/>
      <c r="M278" s="247"/>
      <c r="N278" s="245" t="str">
        <f>IF(PAF!I286="","",PAF!I286)</f>
        <v/>
      </c>
      <c r="O278" s="245" t="str">
        <f>IF(PAF!J286="","",PAF!J286)</f>
        <v/>
      </c>
      <c r="P278" s="245" t="str">
        <f>IF(PAF!K286="","",PAF!K286)</f>
        <v/>
      </c>
      <c r="Q278" s="245" t="str">
        <f>IF(PAF!L286="","",PAF!L286)</f>
        <v/>
      </c>
      <c r="S278" s="153">
        <f t="shared" si="12"/>
        <v>15</v>
      </c>
      <c r="T278" s="154" t="str">
        <f t="shared" si="14"/>
        <v>No</v>
      </c>
      <c r="U278" s="154">
        <v>272</v>
      </c>
    </row>
    <row r="279" spans="2:21">
      <c r="B279" s="244" t="str">
        <f t="shared" si="13"/>
        <v>__</v>
      </c>
      <c r="C279" s="244" t="str">
        <f>IF(PAF!C287="","",PAF!C287)</f>
        <v/>
      </c>
      <c r="D279" s="245" t="str">
        <f>IF(N279&lt;&gt;"",PAF!$Y287,"")</f>
        <v/>
      </c>
      <c r="E279" s="246" t="str">
        <f>IF(PAF!D287="","",PAF!D287)</f>
        <v/>
      </c>
      <c r="F279" s="246"/>
      <c r="G279" s="245" t="str">
        <f>IF(PAF!E287="","",PAF!E287)</f>
        <v/>
      </c>
      <c r="H279" s="245" t="str">
        <f>IF(PAF!F287="","",PAF!F287)</f>
        <v/>
      </c>
      <c r="I279" s="247" t="str">
        <f>IF(PAF!G287="","",PAF!G287)</f>
        <v/>
      </c>
      <c r="J279" s="247" t="str">
        <f>IF(PAF!H287="","",PAF!H287)</f>
        <v/>
      </c>
      <c r="K279" s="247"/>
      <c r="L279" s="247"/>
      <c r="M279" s="247"/>
      <c r="N279" s="245" t="str">
        <f>IF(PAF!I287="","",PAF!I287)</f>
        <v/>
      </c>
      <c r="O279" s="245" t="str">
        <f>IF(PAF!J287="","",PAF!J287)</f>
        <v/>
      </c>
      <c r="P279" s="245" t="str">
        <f>IF(PAF!K287="","",PAF!K287)</f>
        <v/>
      </c>
      <c r="Q279" s="245" t="str">
        <f>IF(PAF!L287="","",PAF!L287)</f>
        <v/>
      </c>
      <c r="S279" s="153">
        <f t="shared" si="12"/>
        <v>15</v>
      </c>
      <c r="T279" s="154" t="str">
        <f t="shared" si="14"/>
        <v>No</v>
      </c>
      <c r="U279" s="154">
        <v>273</v>
      </c>
    </row>
    <row r="280" spans="2:21">
      <c r="B280" s="244" t="str">
        <f t="shared" si="13"/>
        <v>__</v>
      </c>
      <c r="C280" s="244" t="str">
        <f>IF(PAF!C288="","",PAF!C288)</f>
        <v/>
      </c>
      <c r="D280" s="245" t="str">
        <f>IF(N280&lt;&gt;"",PAF!$Y288,"")</f>
        <v/>
      </c>
      <c r="E280" s="246" t="str">
        <f>IF(PAF!D288="","",PAF!D288)</f>
        <v/>
      </c>
      <c r="F280" s="246"/>
      <c r="G280" s="245" t="str">
        <f>IF(PAF!E288="","",PAF!E288)</f>
        <v/>
      </c>
      <c r="H280" s="245" t="str">
        <f>IF(PAF!F288="","",PAF!F288)</f>
        <v/>
      </c>
      <c r="I280" s="247" t="str">
        <f>IF(PAF!G288="","",PAF!G288)</f>
        <v/>
      </c>
      <c r="J280" s="247" t="str">
        <f>IF(PAF!H288="","",PAF!H288)</f>
        <v/>
      </c>
      <c r="K280" s="247"/>
      <c r="L280" s="247"/>
      <c r="M280" s="247"/>
      <c r="N280" s="245" t="str">
        <f>IF(PAF!I288="","",PAF!I288)</f>
        <v/>
      </c>
      <c r="O280" s="245" t="str">
        <f>IF(PAF!J288="","",PAF!J288)</f>
        <v/>
      </c>
      <c r="P280" s="245" t="str">
        <f>IF(PAF!K288="","",PAF!K288)</f>
        <v/>
      </c>
      <c r="Q280" s="245" t="str">
        <f>IF(PAF!L288="","",PAF!L288)</f>
        <v/>
      </c>
      <c r="S280" s="153">
        <f t="shared" si="12"/>
        <v>15</v>
      </c>
      <c r="T280" s="154" t="str">
        <f t="shared" si="14"/>
        <v>No</v>
      </c>
      <c r="U280" s="154">
        <v>274</v>
      </c>
    </row>
    <row r="281" spans="2:21">
      <c r="B281" s="244" t="str">
        <f t="shared" si="13"/>
        <v>__</v>
      </c>
      <c r="C281" s="244" t="str">
        <f>IF(PAF!C289="","",PAF!C289)</f>
        <v/>
      </c>
      <c r="D281" s="245" t="str">
        <f>IF(N281&lt;&gt;"",PAF!$Y289,"")</f>
        <v/>
      </c>
      <c r="E281" s="246" t="str">
        <f>IF(PAF!D289="","",PAF!D289)</f>
        <v/>
      </c>
      <c r="F281" s="246"/>
      <c r="G281" s="245" t="str">
        <f>IF(PAF!E289="","",PAF!E289)</f>
        <v/>
      </c>
      <c r="H281" s="245" t="str">
        <f>IF(PAF!F289="","",PAF!F289)</f>
        <v/>
      </c>
      <c r="I281" s="247" t="str">
        <f>IF(PAF!G289="","",PAF!G289)</f>
        <v/>
      </c>
      <c r="J281" s="247" t="str">
        <f>IF(PAF!H289="","",PAF!H289)</f>
        <v/>
      </c>
      <c r="K281" s="247"/>
      <c r="L281" s="247"/>
      <c r="M281" s="247"/>
      <c r="N281" s="245" t="str">
        <f>IF(PAF!I289="","",PAF!I289)</f>
        <v/>
      </c>
      <c r="O281" s="245" t="str">
        <f>IF(PAF!J289="","",PAF!J289)</f>
        <v/>
      </c>
      <c r="P281" s="245" t="str">
        <f>IF(PAF!K289="","",PAF!K289)</f>
        <v/>
      </c>
      <c r="Q281" s="245" t="str">
        <f>IF(PAF!L289="","",PAF!L289)</f>
        <v/>
      </c>
      <c r="S281" s="153">
        <f t="shared" si="12"/>
        <v>15</v>
      </c>
      <c r="T281" s="154" t="str">
        <f t="shared" si="14"/>
        <v>No</v>
      </c>
      <c r="U281" s="154">
        <v>275</v>
      </c>
    </row>
    <row r="282" spans="2:21">
      <c r="B282" s="244" t="str">
        <f t="shared" si="13"/>
        <v>__</v>
      </c>
      <c r="C282" s="244" t="str">
        <f>IF(PAF!C290="","",PAF!C290)</f>
        <v/>
      </c>
      <c r="D282" s="245" t="str">
        <f>IF(N282&lt;&gt;"",PAF!$Y290,"")</f>
        <v/>
      </c>
      <c r="E282" s="246" t="str">
        <f>IF(PAF!D290="","",PAF!D290)</f>
        <v/>
      </c>
      <c r="F282" s="246"/>
      <c r="G282" s="245" t="str">
        <f>IF(PAF!E290="","",PAF!E290)</f>
        <v/>
      </c>
      <c r="H282" s="245" t="str">
        <f>IF(PAF!F290="","",PAF!F290)</f>
        <v/>
      </c>
      <c r="I282" s="247" t="str">
        <f>IF(PAF!G290="","",PAF!G290)</f>
        <v/>
      </c>
      <c r="J282" s="247" t="str">
        <f>IF(PAF!H290="","",PAF!H290)</f>
        <v/>
      </c>
      <c r="K282" s="247"/>
      <c r="L282" s="247"/>
      <c r="M282" s="247"/>
      <c r="N282" s="245" t="str">
        <f>IF(PAF!I290="","",PAF!I290)</f>
        <v/>
      </c>
      <c r="O282" s="245" t="str">
        <f>IF(PAF!J290="","",PAF!J290)</f>
        <v/>
      </c>
      <c r="P282" s="245" t="str">
        <f>IF(PAF!K290="","",PAF!K290)</f>
        <v/>
      </c>
      <c r="Q282" s="245" t="str">
        <f>IF(PAF!L290="","",PAF!L290)</f>
        <v/>
      </c>
      <c r="S282" s="153">
        <f t="shared" si="12"/>
        <v>15</v>
      </c>
      <c r="T282" s="154" t="str">
        <f t="shared" si="14"/>
        <v>No</v>
      </c>
      <c r="U282" s="154">
        <v>276</v>
      </c>
    </row>
    <row r="283" spans="2:21">
      <c r="B283" s="244" t="str">
        <f t="shared" si="13"/>
        <v>__</v>
      </c>
      <c r="C283" s="244" t="str">
        <f>IF(PAF!C291="","",PAF!C291)</f>
        <v/>
      </c>
      <c r="D283" s="245" t="str">
        <f>IF(N283&lt;&gt;"",PAF!$Y291,"")</f>
        <v/>
      </c>
      <c r="E283" s="246" t="str">
        <f>IF(PAF!D291="","",PAF!D291)</f>
        <v/>
      </c>
      <c r="F283" s="246"/>
      <c r="G283" s="245" t="str">
        <f>IF(PAF!E291="","",PAF!E291)</f>
        <v/>
      </c>
      <c r="H283" s="245" t="str">
        <f>IF(PAF!F291="","",PAF!F291)</f>
        <v/>
      </c>
      <c r="I283" s="247" t="str">
        <f>IF(PAF!G291="","",PAF!G291)</f>
        <v/>
      </c>
      <c r="J283" s="247" t="str">
        <f>IF(PAF!H291="","",PAF!H291)</f>
        <v/>
      </c>
      <c r="K283" s="247"/>
      <c r="L283" s="247"/>
      <c r="M283" s="247"/>
      <c r="N283" s="245" t="str">
        <f>IF(PAF!I291="","",PAF!I291)</f>
        <v/>
      </c>
      <c r="O283" s="245" t="str">
        <f>IF(PAF!J291="","",PAF!J291)</f>
        <v/>
      </c>
      <c r="P283" s="245" t="str">
        <f>IF(PAF!K291="","",PAF!K291)</f>
        <v/>
      </c>
      <c r="Q283" s="245" t="str">
        <f>IF(PAF!L291="","",PAF!L291)</f>
        <v/>
      </c>
      <c r="S283" s="153">
        <f t="shared" si="12"/>
        <v>15</v>
      </c>
      <c r="T283" s="154" t="str">
        <f t="shared" si="14"/>
        <v>No</v>
      </c>
      <c r="U283" s="154">
        <v>277</v>
      </c>
    </row>
    <row r="284" spans="2:21">
      <c r="B284" s="244" t="str">
        <f t="shared" si="13"/>
        <v>__</v>
      </c>
      <c r="C284" s="244" t="str">
        <f>IF(PAF!C292="","",PAF!C292)</f>
        <v/>
      </c>
      <c r="D284" s="245" t="str">
        <f>IF(N284&lt;&gt;"",PAF!$Y292,"")</f>
        <v/>
      </c>
      <c r="E284" s="246" t="str">
        <f>IF(PAF!D292="","",PAF!D292)</f>
        <v/>
      </c>
      <c r="F284" s="246"/>
      <c r="G284" s="245" t="str">
        <f>IF(PAF!E292="","",PAF!E292)</f>
        <v/>
      </c>
      <c r="H284" s="245" t="str">
        <f>IF(PAF!F292="","",PAF!F292)</f>
        <v/>
      </c>
      <c r="I284" s="247" t="str">
        <f>IF(PAF!G292="","",PAF!G292)</f>
        <v/>
      </c>
      <c r="J284" s="247" t="str">
        <f>IF(PAF!H292="","",PAF!H292)</f>
        <v/>
      </c>
      <c r="K284" s="247"/>
      <c r="L284" s="247"/>
      <c r="M284" s="247"/>
      <c r="N284" s="245" t="str">
        <f>IF(PAF!I292="","",PAF!I292)</f>
        <v/>
      </c>
      <c r="O284" s="245" t="str">
        <f>IF(PAF!J292="","",PAF!J292)</f>
        <v/>
      </c>
      <c r="P284" s="245" t="str">
        <f>IF(PAF!K292="","",PAF!K292)</f>
        <v/>
      </c>
      <c r="Q284" s="245" t="str">
        <f>IF(PAF!L292="","",PAF!L292)</f>
        <v/>
      </c>
      <c r="S284" s="153">
        <f t="shared" si="12"/>
        <v>15</v>
      </c>
      <c r="T284" s="154" t="str">
        <f t="shared" si="14"/>
        <v>No</v>
      </c>
      <c r="U284" s="154">
        <v>278</v>
      </c>
    </row>
    <row r="285" spans="2:21">
      <c r="B285" s="244" t="str">
        <f t="shared" si="13"/>
        <v>__</v>
      </c>
      <c r="C285" s="244" t="str">
        <f>IF(PAF!C293="","",PAF!C293)</f>
        <v/>
      </c>
      <c r="D285" s="245" t="str">
        <f>IF(N285&lt;&gt;"",PAF!$Y293,"")</f>
        <v/>
      </c>
      <c r="E285" s="246" t="str">
        <f>IF(PAF!D293="","",PAF!D293)</f>
        <v/>
      </c>
      <c r="F285" s="246"/>
      <c r="G285" s="245" t="str">
        <f>IF(PAF!E293="","",PAF!E293)</f>
        <v/>
      </c>
      <c r="H285" s="245" t="str">
        <f>IF(PAF!F293="","",PAF!F293)</f>
        <v/>
      </c>
      <c r="I285" s="247" t="str">
        <f>IF(PAF!G293="","",PAF!G293)</f>
        <v/>
      </c>
      <c r="J285" s="247" t="str">
        <f>IF(PAF!H293="","",PAF!H293)</f>
        <v/>
      </c>
      <c r="K285" s="247"/>
      <c r="L285" s="247"/>
      <c r="M285" s="247"/>
      <c r="N285" s="245" t="str">
        <f>IF(PAF!I293="","",PAF!I293)</f>
        <v/>
      </c>
      <c r="O285" s="245" t="str">
        <f>IF(PAF!J293="","",PAF!J293)</f>
        <v/>
      </c>
      <c r="P285" s="245" t="str">
        <f>IF(PAF!K293="","",PAF!K293)</f>
        <v/>
      </c>
      <c r="Q285" s="245" t="str">
        <f>IF(PAF!L293="","",PAF!L293)</f>
        <v/>
      </c>
      <c r="S285" s="153">
        <f t="shared" si="12"/>
        <v>15</v>
      </c>
      <c r="T285" s="154" t="str">
        <f t="shared" si="14"/>
        <v>No</v>
      </c>
      <c r="U285" s="154">
        <v>279</v>
      </c>
    </row>
    <row r="286" spans="2:21">
      <c r="B286" s="244" t="str">
        <f t="shared" si="13"/>
        <v>__</v>
      </c>
      <c r="C286" s="244" t="str">
        <f>IF(PAF!C294="","",PAF!C294)</f>
        <v/>
      </c>
      <c r="D286" s="245" t="str">
        <f>IF(N286&lt;&gt;"",PAF!$Y294,"")</f>
        <v/>
      </c>
      <c r="E286" s="246" t="str">
        <f>IF(PAF!D294="","",PAF!D294)</f>
        <v/>
      </c>
      <c r="F286" s="246"/>
      <c r="G286" s="245" t="str">
        <f>IF(PAF!E294="","",PAF!E294)</f>
        <v/>
      </c>
      <c r="H286" s="245" t="str">
        <f>IF(PAF!F294="","",PAF!F294)</f>
        <v/>
      </c>
      <c r="I286" s="247" t="str">
        <f>IF(PAF!G294="","",PAF!G294)</f>
        <v/>
      </c>
      <c r="J286" s="247" t="str">
        <f>IF(PAF!H294="","",PAF!H294)</f>
        <v/>
      </c>
      <c r="K286" s="247"/>
      <c r="L286" s="247"/>
      <c r="M286" s="247"/>
      <c r="N286" s="245" t="str">
        <f>IF(PAF!I294="","",PAF!I294)</f>
        <v/>
      </c>
      <c r="O286" s="245" t="str">
        <f>IF(PAF!J294="","",PAF!J294)</f>
        <v/>
      </c>
      <c r="P286" s="245" t="str">
        <f>IF(PAF!K294="","",PAF!K294)</f>
        <v/>
      </c>
      <c r="Q286" s="245" t="str">
        <f>IF(PAF!L294="","",PAF!L294)</f>
        <v/>
      </c>
      <c r="S286" s="153">
        <f t="shared" si="12"/>
        <v>15</v>
      </c>
      <c r="T286" s="154" t="str">
        <f t="shared" si="14"/>
        <v>No</v>
      </c>
      <c r="U286" s="154">
        <v>280</v>
      </c>
    </row>
    <row r="287" spans="2:21">
      <c r="B287" s="244" t="str">
        <f t="shared" si="13"/>
        <v>__</v>
      </c>
      <c r="C287" s="244" t="str">
        <f>IF(PAF!C295="","",PAF!C295)</f>
        <v/>
      </c>
      <c r="D287" s="245" t="str">
        <f>IF(N287&lt;&gt;"",PAF!$Y295,"")</f>
        <v/>
      </c>
      <c r="E287" s="246" t="str">
        <f>IF(PAF!D295="","",PAF!D295)</f>
        <v/>
      </c>
      <c r="F287" s="246"/>
      <c r="G287" s="245" t="str">
        <f>IF(PAF!E295="","",PAF!E295)</f>
        <v/>
      </c>
      <c r="H287" s="245" t="str">
        <f>IF(PAF!F295="","",PAF!F295)</f>
        <v/>
      </c>
      <c r="I287" s="247" t="str">
        <f>IF(PAF!G295="","",PAF!G295)</f>
        <v/>
      </c>
      <c r="J287" s="247" t="str">
        <f>IF(PAF!H295="","",PAF!H295)</f>
        <v/>
      </c>
      <c r="K287" s="247"/>
      <c r="L287" s="247"/>
      <c r="M287" s="247"/>
      <c r="N287" s="245" t="str">
        <f>IF(PAF!I295="","",PAF!I295)</f>
        <v/>
      </c>
      <c r="O287" s="245" t="str">
        <f>IF(PAF!J295="","",PAF!J295)</f>
        <v/>
      </c>
      <c r="P287" s="245" t="str">
        <f>IF(PAF!K295="","",PAF!K295)</f>
        <v/>
      </c>
      <c r="Q287" s="245" t="str">
        <f>IF(PAF!L295="","",PAF!L295)</f>
        <v/>
      </c>
      <c r="S287" s="153">
        <f t="shared" si="12"/>
        <v>15</v>
      </c>
      <c r="T287" s="154" t="str">
        <f t="shared" si="14"/>
        <v>No</v>
      </c>
      <c r="U287" s="154">
        <v>281</v>
      </c>
    </row>
    <row r="288" spans="2:21">
      <c r="B288" s="244" t="str">
        <f t="shared" si="13"/>
        <v>__</v>
      </c>
      <c r="C288" s="244" t="str">
        <f>IF(PAF!C296="","",PAF!C296)</f>
        <v/>
      </c>
      <c r="D288" s="245" t="str">
        <f>IF(N288&lt;&gt;"",PAF!$Y296,"")</f>
        <v/>
      </c>
      <c r="E288" s="246" t="str">
        <f>IF(PAF!D296="","",PAF!D296)</f>
        <v/>
      </c>
      <c r="F288" s="246"/>
      <c r="G288" s="245" t="str">
        <f>IF(PAF!E296="","",PAF!E296)</f>
        <v/>
      </c>
      <c r="H288" s="245" t="str">
        <f>IF(PAF!F296="","",PAF!F296)</f>
        <v/>
      </c>
      <c r="I288" s="247" t="str">
        <f>IF(PAF!G296="","",PAF!G296)</f>
        <v/>
      </c>
      <c r="J288" s="247" t="str">
        <f>IF(PAF!H296="","",PAF!H296)</f>
        <v/>
      </c>
      <c r="K288" s="247"/>
      <c r="L288" s="247"/>
      <c r="M288" s="247"/>
      <c r="N288" s="245" t="str">
        <f>IF(PAF!I296="","",PAF!I296)</f>
        <v/>
      </c>
      <c r="O288" s="245" t="str">
        <f>IF(PAF!J296="","",PAF!J296)</f>
        <v/>
      </c>
      <c r="P288" s="245" t="str">
        <f>IF(PAF!K296="","",PAF!K296)</f>
        <v/>
      </c>
      <c r="Q288" s="245" t="str">
        <f>IF(PAF!L296="","",PAF!L296)</f>
        <v/>
      </c>
      <c r="S288" s="153">
        <f t="shared" si="12"/>
        <v>15</v>
      </c>
      <c r="T288" s="154" t="str">
        <f t="shared" si="14"/>
        <v>No</v>
      </c>
      <c r="U288" s="154">
        <v>282</v>
      </c>
    </row>
    <row r="289" spans="2:21">
      <c r="B289" s="244" t="str">
        <f t="shared" si="13"/>
        <v>__</v>
      </c>
      <c r="C289" s="244" t="str">
        <f>IF(PAF!C297="","",PAF!C297)</f>
        <v/>
      </c>
      <c r="D289" s="245" t="str">
        <f>IF(N289&lt;&gt;"",PAF!$Y297,"")</f>
        <v/>
      </c>
      <c r="E289" s="246" t="str">
        <f>IF(PAF!D297="","",PAF!D297)</f>
        <v/>
      </c>
      <c r="F289" s="246"/>
      <c r="G289" s="245" t="str">
        <f>IF(PAF!E297="","",PAF!E297)</f>
        <v/>
      </c>
      <c r="H289" s="245" t="str">
        <f>IF(PAF!F297="","",PAF!F297)</f>
        <v/>
      </c>
      <c r="I289" s="247" t="str">
        <f>IF(PAF!G297="","",PAF!G297)</f>
        <v/>
      </c>
      <c r="J289" s="247" t="str">
        <f>IF(PAF!H297="","",PAF!H297)</f>
        <v/>
      </c>
      <c r="K289" s="247"/>
      <c r="L289" s="247"/>
      <c r="M289" s="247"/>
      <c r="N289" s="245" t="str">
        <f>IF(PAF!I297="","",PAF!I297)</f>
        <v/>
      </c>
      <c r="O289" s="245" t="str">
        <f>IF(PAF!J297="","",PAF!J297)</f>
        <v/>
      </c>
      <c r="P289" s="245" t="str">
        <f>IF(PAF!K297="","",PAF!K297)</f>
        <v/>
      </c>
      <c r="Q289" s="245" t="str">
        <f>IF(PAF!L297="","",PAF!L297)</f>
        <v/>
      </c>
      <c r="S289" s="153">
        <f t="shared" si="12"/>
        <v>15</v>
      </c>
      <c r="T289" s="154" t="str">
        <f t="shared" si="14"/>
        <v>No</v>
      </c>
      <c r="U289" s="154">
        <v>283</v>
      </c>
    </row>
    <row r="290" spans="2:21">
      <c r="B290" s="244" t="str">
        <f t="shared" si="13"/>
        <v>__</v>
      </c>
      <c r="C290" s="244" t="str">
        <f>IF(PAF!C298="","",PAF!C298)</f>
        <v/>
      </c>
      <c r="D290" s="245" t="str">
        <f>IF(N290&lt;&gt;"",PAF!$Y298,"")</f>
        <v/>
      </c>
      <c r="E290" s="246" t="str">
        <f>IF(PAF!D298="","",PAF!D298)</f>
        <v/>
      </c>
      <c r="F290" s="246"/>
      <c r="G290" s="245" t="str">
        <f>IF(PAF!E298="","",PAF!E298)</f>
        <v/>
      </c>
      <c r="H290" s="245" t="str">
        <f>IF(PAF!F298="","",PAF!F298)</f>
        <v/>
      </c>
      <c r="I290" s="247" t="str">
        <f>IF(PAF!G298="","",PAF!G298)</f>
        <v/>
      </c>
      <c r="J290" s="247" t="str">
        <f>IF(PAF!H298="","",PAF!H298)</f>
        <v/>
      </c>
      <c r="K290" s="247"/>
      <c r="L290" s="247"/>
      <c r="M290" s="247"/>
      <c r="N290" s="245" t="str">
        <f>IF(PAF!I298="","",PAF!I298)</f>
        <v/>
      </c>
      <c r="O290" s="245" t="str">
        <f>IF(PAF!J298="","",PAF!J298)</f>
        <v/>
      </c>
      <c r="P290" s="245" t="str">
        <f>IF(PAF!K298="","",PAF!K298)</f>
        <v/>
      </c>
      <c r="Q290" s="245" t="str">
        <f>IF(PAF!L298="","",PAF!L298)</f>
        <v/>
      </c>
      <c r="S290" s="153">
        <f t="shared" si="12"/>
        <v>15</v>
      </c>
      <c r="T290" s="154" t="str">
        <f t="shared" si="14"/>
        <v>No</v>
      </c>
      <c r="U290" s="154">
        <v>284</v>
      </c>
    </row>
    <row r="291" spans="2:21">
      <c r="B291" s="244" t="str">
        <f t="shared" si="13"/>
        <v>__</v>
      </c>
      <c r="C291" s="244" t="str">
        <f>IF(PAF!C299="","",PAF!C299)</f>
        <v/>
      </c>
      <c r="D291" s="245" t="str">
        <f>IF(N291&lt;&gt;"",PAF!$Y299,"")</f>
        <v/>
      </c>
      <c r="E291" s="246" t="str">
        <f>IF(PAF!D299="","",PAF!D299)</f>
        <v/>
      </c>
      <c r="F291" s="246"/>
      <c r="G291" s="245" t="str">
        <f>IF(PAF!E299="","",PAF!E299)</f>
        <v/>
      </c>
      <c r="H291" s="245" t="str">
        <f>IF(PAF!F299="","",PAF!F299)</f>
        <v/>
      </c>
      <c r="I291" s="247" t="str">
        <f>IF(PAF!G299="","",PAF!G299)</f>
        <v/>
      </c>
      <c r="J291" s="247" t="str">
        <f>IF(PAF!H299="","",PAF!H299)</f>
        <v/>
      </c>
      <c r="K291" s="247"/>
      <c r="L291" s="247"/>
      <c r="M291" s="247"/>
      <c r="N291" s="245" t="str">
        <f>IF(PAF!I299="","",PAF!I299)</f>
        <v/>
      </c>
      <c r="O291" s="245" t="str">
        <f>IF(PAF!J299="","",PAF!J299)</f>
        <v/>
      </c>
      <c r="P291" s="245" t="str">
        <f>IF(PAF!K299="","",PAF!K299)</f>
        <v/>
      </c>
      <c r="Q291" s="245" t="str">
        <f>IF(PAF!L299="","",PAF!L299)</f>
        <v/>
      </c>
      <c r="S291" s="153">
        <f t="shared" si="12"/>
        <v>15</v>
      </c>
      <c r="T291" s="154" t="str">
        <f t="shared" si="14"/>
        <v>No</v>
      </c>
      <c r="U291" s="154">
        <v>285</v>
      </c>
    </row>
    <row r="292" spans="2:21">
      <c r="B292" s="244" t="str">
        <f t="shared" si="13"/>
        <v>__</v>
      </c>
      <c r="C292" s="244" t="str">
        <f>IF(PAF!C300="","",PAF!C300)</f>
        <v/>
      </c>
      <c r="D292" s="245" t="str">
        <f>IF(N292&lt;&gt;"",PAF!$Y300,"")</f>
        <v/>
      </c>
      <c r="E292" s="246" t="str">
        <f>IF(PAF!D300="","",PAF!D300)</f>
        <v/>
      </c>
      <c r="F292" s="246"/>
      <c r="G292" s="245" t="str">
        <f>IF(PAF!E300="","",PAF!E300)</f>
        <v/>
      </c>
      <c r="H292" s="245" t="str">
        <f>IF(PAF!F300="","",PAF!F300)</f>
        <v/>
      </c>
      <c r="I292" s="247" t="str">
        <f>IF(PAF!G300="","",PAF!G300)</f>
        <v/>
      </c>
      <c r="J292" s="247" t="str">
        <f>IF(PAF!H300="","",PAF!H300)</f>
        <v/>
      </c>
      <c r="K292" s="247"/>
      <c r="L292" s="247"/>
      <c r="M292" s="247"/>
      <c r="N292" s="245" t="str">
        <f>IF(PAF!I300="","",PAF!I300)</f>
        <v/>
      </c>
      <c r="O292" s="245" t="str">
        <f>IF(PAF!J300="","",PAF!J300)</f>
        <v/>
      </c>
      <c r="P292" s="245" t="str">
        <f>IF(PAF!K300="","",PAF!K300)</f>
        <v/>
      </c>
      <c r="Q292" s="245" t="str">
        <f>IF(PAF!L300="","",PAF!L300)</f>
        <v/>
      </c>
      <c r="S292" s="153">
        <f t="shared" si="12"/>
        <v>15</v>
      </c>
      <c r="T292" s="154" t="str">
        <f t="shared" si="14"/>
        <v>No</v>
      </c>
      <c r="U292" s="154">
        <v>286</v>
      </c>
    </row>
    <row r="293" spans="2:21">
      <c r="B293" s="244" t="str">
        <f t="shared" si="13"/>
        <v>__</v>
      </c>
      <c r="C293" s="244" t="str">
        <f>IF(PAF!C301="","",PAF!C301)</f>
        <v/>
      </c>
      <c r="D293" s="245" t="str">
        <f>IF(N293&lt;&gt;"",PAF!$Y301,"")</f>
        <v/>
      </c>
      <c r="E293" s="246" t="str">
        <f>IF(PAF!D301="","",PAF!D301)</f>
        <v/>
      </c>
      <c r="F293" s="246"/>
      <c r="G293" s="245" t="str">
        <f>IF(PAF!E301="","",PAF!E301)</f>
        <v/>
      </c>
      <c r="H293" s="245" t="str">
        <f>IF(PAF!F301="","",PAF!F301)</f>
        <v/>
      </c>
      <c r="I293" s="247" t="str">
        <f>IF(PAF!G301="","",PAF!G301)</f>
        <v/>
      </c>
      <c r="J293" s="247" t="str">
        <f>IF(PAF!H301="","",PAF!H301)</f>
        <v/>
      </c>
      <c r="K293" s="247"/>
      <c r="L293" s="247"/>
      <c r="M293" s="247"/>
      <c r="N293" s="245" t="str">
        <f>IF(PAF!I301="","",PAF!I301)</f>
        <v/>
      </c>
      <c r="O293" s="245" t="str">
        <f>IF(PAF!J301="","",PAF!J301)</f>
        <v/>
      </c>
      <c r="P293" s="245" t="str">
        <f>IF(PAF!K301="","",PAF!K301)</f>
        <v/>
      </c>
      <c r="Q293" s="245" t="str">
        <f>IF(PAF!L301="","",PAF!L301)</f>
        <v/>
      </c>
      <c r="S293" s="153">
        <f t="shared" si="12"/>
        <v>15</v>
      </c>
      <c r="T293" s="154" t="str">
        <f t="shared" si="14"/>
        <v>No</v>
      </c>
      <c r="U293" s="154">
        <v>287</v>
      </c>
    </row>
    <row r="294" spans="2:21">
      <c r="B294" s="244" t="str">
        <f t="shared" si="13"/>
        <v>__</v>
      </c>
      <c r="C294" s="244" t="str">
        <f>IF(PAF!C302="","",PAF!C302)</f>
        <v/>
      </c>
      <c r="D294" s="245" t="str">
        <f>IF(N294&lt;&gt;"",PAF!$Y302,"")</f>
        <v/>
      </c>
      <c r="E294" s="246" t="str">
        <f>IF(PAF!D302="","",PAF!D302)</f>
        <v/>
      </c>
      <c r="F294" s="246"/>
      <c r="G294" s="245" t="str">
        <f>IF(PAF!E302="","",PAF!E302)</f>
        <v/>
      </c>
      <c r="H294" s="245" t="str">
        <f>IF(PAF!F302="","",PAF!F302)</f>
        <v/>
      </c>
      <c r="I294" s="247" t="str">
        <f>IF(PAF!G302="","",PAF!G302)</f>
        <v/>
      </c>
      <c r="J294" s="247" t="str">
        <f>IF(PAF!H302="","",PAF!H302)</f>
        <v/>
      </c>
      <c r="K294" s="247"/>
      <c r="L294" s="247"/>
      <c r="M294" s="247"/>
      <c r="N294" s="245" t="str">
        <f>IF(PAF!I302="","",PAF!I302)</f>
        <v/>
      </c>
      <c r="O294" s="245" t="str">
        <f>IF(PAF!J302="","",PAF!J302)</f>
        <v/>
      </c>
      <c r="P294" s="245" t="str">
        <f>IF(PAF!K302="","",PAF!K302)</f>
        <v/>
      </c>
      <c r="Q294" s="245" t="str">
        <f>IF(PAF!L302="","",PAF!L302)</f>
        <v/>
      </c>
      <c r="S294" s="153">
        <f t="shared" si="12"/>
        <v>15</v>
      </c>
      <c r="T294" s="154" t="str">
        <f t="shared" si="14"/>
        <v>No</v>
      </c>
      <c r="U294" s="154">
        <v>288</v>
      </c>
    </row>
    <row r="295" spans="2:21">
      <c r="B295" s="244" t="str">
        <f t="shared" si="13"/>
        <v>__</v>
      </c>
      <c r="C295" s="244" t="str">
        <f>IF(PAF!C303="","",PAF!C303)</f>
        <v/>
      </c>
      <c r="D295" s="245" t="str">
        <f>IF(N295&lt;&gt;"",PAF!$Y303,"")</f>
        <v/>
      </c>
      <c r="E295" s="246" t="str">
        <f>IF(PAF!D303="","",PAF!D303)</f>
        <v/>
      </c>
      <c r="F295" s="246"/>
      <c r="G295" s="245" t="str">
        <f>IF(PAF!E303="","",PAF!E303)</f>
        <v/>
      </c>
      <c r="H295" s="245" t="str">
        <f>IF(PAF!F303="","",PAF!F303)</f>
        <v/>
      </c>
      <c r="I295" s="247" t="str">
        <f>IF(PAF!G303="","",PAF!G303)</f>
        <v/>
      </c>
      <c r="J295" s="247" t="str">
        <f>IF(PAF!H303="","",PAF!H303)</f>
        <v/>
      </c>
      <c r="K295" s="247"/>
      <c r="L295" s="247"/>
      <c r="M295" s="247"/>
      <c r="N295" s="245" t="str">
        <f>IF(PAF!I303="","",PAF!I303)</f>
        <v/>
      </c>
      <c r="O295" s="245" t="str">
        <f>IF(PAF!J303="","",PAF!J303)</f>
        <v/>
      </c>
      <c r="P295" s="245" t="str">
        <f>IF(PAF!K303="","",PAF!K303)</f>
        <v/>
      </c>
      <c r="Q295" s="245" t="str">
        <f>IF(PAF!L303="","",PAF!L303)</f>
        <v/>
      </c>
      <c r="S295" s="153">
        <f t="shared" si="12"/>
        <v>15</v>
      </c>
      <c r="T295" s="154" t="str">
        <f t="shared" si="14"/>
        <v>No</v>
      </c>
      <c r="U295" s="154">
        <v>289</v>
      </c>
    </row>
    <row r="296" spans="2:21">
      <c r="B296" s="244" t="str">
        <f t="shared" si="13"/>
        <v>__</v>
      </c>
      <c r="C296" s="244" t="str">
        <f>IF(PAF!C304="","",PAF!C304)</f>
        <v/>
      </c>
      <c r="D296" s="245" t="str">
        <f>IF(N296&lt;&gt;"",PAF!$Y304,"")</f>
        <v/>
      </c>
      <c r="E296" s="246" t="str">
        <f>IF(PAF!D304="","",PAF!D304)</f>
        <v/>
      </c>
      <c r="F296" s="246"/>
      <c r="G296" s="245" t="str">
        <f>IF(PAF!E304="","",PAF!E304)</f>
        <v/>
      </c>
      <c r="H296" s="245" t="str">
        <f>IF(PAF!F304="","",PAF!F304)</f>
        <v/>
      </c>
      <c r="I296" s="247" t="str">
        <f>IF(PAF!G304="","",PAF!G304)</f>
        <v/>
      </c>
      <c r="J296" s="247" t="str">
        <f>IF(PAF!H304="","",PAF!H304)</f>
        <v/>
      </c>
      <c r="K296" s="247"/>
      <c r="L296" s="247"/>
      <c r="M296" s="247"/>
      <c r="N296" s="245" t="str">
        <f>IF(PAF!I304="","",PAF!I304)</f>
        <v/>
      </c>
      <c r="O296" s="245" t="str">
        <f>IF(PAF!J304="","",PAF!J304)</f>
        <v/>
      </c>
      <c r="P296" s="245" t="str">
        <f>IF(PAF!K304="","",PAF!K304)</f>
        <v/>
      </c>
      <c r="Q296" s="245" t="str">
        <f>IF(PAF!L304="","",PAF!L304)</f>
        <v/>
      </c>
      <c r="S296" s="153">
        <f t="shared" si="12"/>
        <v>15</v>
      </c>
      <c r="T296" s="154" t="str">
        <f t="shared" si="14"/>
        <v>No</v>
      </c>
      <c r="U296" s="154">
        <v>290</v>
      </c>
    </row>
    <row r="297" spans="2:21">
      <c r="B297" s="244" t="str">
        <f t="shared" si="13"/>
        <v>__</v>
      </c>
      <c r="C297" s="244" t="str">
        <f>IF(PAF!C305="","",PAF!C305)</f>
        <v/>
      </c>
      <c r="D297" s="245" t="str">
        <f>IF(N297&lt;&gt;"",PAF!$Y305,"")</f>
        <v/>
      </c>
      <c r="E297" s="246" t="str">
        <f>IF(PAF!D305="","",PAF!D305)</f>
        <v/>
      </c>
      <c r="F297" s="246"/>
      <c r="G297" s="245" t="str">
        <f>IF(PAF!E305="","",PAF!E305)</f>
        <v/>
      </c>
      <c r="H297" s="245" t="str">
        <f>IF(PAF!F305="","",PAF!F305)</f>
        <v/>
      </c>
      <c r="I297" s="247" t="str">
        <f>IF(PAF!G305="","",PAF!G305)</f>
        <v/>
      </c>
      <c r="J297" s="247" t="str">
        <f>IF(PAF!H305="","",PAF!H305)</f>
        <v/>
      </c>
      <c r="K297" s="247"/>
      <c r="L297" s="247"/>
      <c r="M297" s="247"/>
      <c r="N297" s="245" t="str">
        <f>IF(PAF!I305="","",PAF!I305)</f>
        <v/>
      </c>
      <c r="O297" s="245" t="str">
        <f>IF(PAF!J305="","",PAF!J305)</f>
        <v/>
      </c>
      <c r="P297" s="245" t="str">
        <f>IF(PAF!K305="","",PAF!K305)</f>
        <v/>
      </c>
      <c r="Q297" s="245" t="str">
        <f>IF(PAF!L305="","",PAF!L305)</f>
        <v/>
      </c>
      <c r="S297" s="153">
        <f t="shared" si="12"/>
        <v>15</v>
      </c>
      <c r="T297" s="154" t="str">
        <f t="shared" si="14"/>
        <v>No</v>
      </c>
      <c r="U297" s="154">
        <v>291</v>
      </c>
    </row>
    <row r="298" spans="2:21">
      <c r="B298" s="244" t="str">
        <f t="shared" si="13"/>
        <v>__</v>
      </c>
      <c r="C298" s="244" t="str">
        <f>IF(PAF!C306="","",PAF!C306)</f>
        <v/>
      </c>
      <c r="D298" s="245" t="str">
        <f>IF(N298&lt;&gt;"",PAF!$Y306,"")</f>
        <v/>
      </c>
      <c r="E298" s="246" t="str">
        <f>IF(PAF!D306="","",PAF!D306)</f>
        <v/>
      </c>
      <c r="F298" s="246"/>
      <c r="G298" s="245" t="str">
        <f>IF(PAF!E306="","",PAF!E306)</f>
        <v/>
      </c>
      <c r="H298" s="245" t="str">
        <f>IF(PAF!F306="","",PAF!F306)</f>
        <v/>
      </c>
      <c r="I298" s="247" t="str">
        <f>IF(PAF!G306="","",PAF!G306)</f>
        <v/>
      </c>
      <c r="J298" s="247" t="str">
        <f>IF(PAF!H306="","",PAF!H306)</f>
        <v/>
      </c>
      <c r="K298" s="247"/>
      <c r="L298" s="247"/>
      <c r="M298" s="247"/>
      <c r="N298" s="245" t="str">
        <f>IF(PAF!I306="","",PAF!I306)</f>
        <v/>
      </c>
      <c r="O298" s="245" t="str">
        <f>IF(PAF!J306="","",PAF!J306)</f>
        <v/>
      </c>
      <c r="P298" s="245" t="str">
        <f>IF(PAF!K306="","",PAF!K306)</f>
        <v/>
      </c>
      <c r="Q298" s="245" t="str">
        <f>IF(PAF!L306="","",PAF!L306)</f>
        <v/>
      </c>
      <c r="S298" s="153">
        <f t="shared" si="12"/>
        <v>15</v>
      </c>
      <c r="T298" s="154" t="str">
        <f t="shared" si="14"/>
        <v>No</v>
      </c>
      <c r="U298" s="154">
        <v>292</v>
      </c>
    </row>
    <row r="299" spans="2:21">
      <c r="B299" s="244" t="str">
        <f t="shared" si="13"/>
        <v>__</v>
      </c>
      <c r="C299" s="244" t="str">
        <f>IF(PAF!C307="","",PAF!C307)</f>
        <v/>
      </c>
      <c r="D299" s="245" t="str">
        <f>IF(N299&lt;&gt;"",PAF!$Y307,"")</f>
        <v/>
      </c>
      <c r="E299" s="246" t="str">
        <f>IF(PAF!D307="","",PAF!D307)</f>
        <v/>
      </c>
      <c r="F299" s="246"/>
      <c r="G299" s="245" t="str">
        <f>IF(PAF!E307="","",PAF!E307)</f>
        <v/>
      </c>
      <c r="H299" s="245" t="str">
        <f>IF(PAF!F307="","",PAF!F307)</f>
        <v/>
      </c>
      <c r="I299" s="247" t="str">
        <f>IF(PAF!G307="","",PAF!G307)</f>
        <v/>
      </c>
      <c r="J299" s="247" t="str">
        <f>IF(PAF!H307="","",PAF!H307)</f>
        <v/>
      </c>
      <c r="K299" s="247"/>
      <c r="L299" s="247"/>
      <c r="M299" s="247"/>
      <c r="N299" s="245" t="str">
        <f>IF(PAF!I307="","",PAF!I307)</f>
        <v/>
      </c>
      <c r="O299" s="245" t="str">
        <f>IF(PAF!J307="","",PAF!J307)</f>
        <v/>
      </c>
      <c r="P299" s="245" t="str">
        <f>IF(PAF!K307="","",PAF!K307)</f>
        <v/>
      </c>
      <c r="Q299" s="245" t="str">
        <f>IF(PAF!L307="","",PAF!L307)</f>
        <v/>
      </c>
      <c r="S299" s="153">
        <f t="shared" si="12"/>
        <v>15</v>
      </c>
      <c r="T299" s="154" t="str">
        <f t="shared" si="14"/>
        <v>No</v>
      </c>
      <c r="U299" s="154">
        <v>293</v>
      </c>
    </row>
    <row r="300" spans="2:21">
      <c r="B300" s="244" t="str">
        <f t="shared" si="13"/>
        <v>__</v>
      </c>
      <c r="C300" s="244" t="str">
        <f>IF(PAF!C308="","",PAF!C308)</f>
        <v/>
      </c>
      <c r="D300" s="245" t="str">
        <f>IF(N300&lt;&gt;"",PAF!$Y308,"")</f>
        <v/>
      </c>
      <c r="E300" s="246" t="str">
        <f>IF(PAF!D308="","",PAF!D308)</f>
        <v/>
      </c>
      <c r="F300" s="246"/>
      <c r="G300" s="245" t="str">
        <f>IF(PAF!E308="","",PAF!E308)</f>
        <v/>
      </c>
      <c r="H300" s="245" t="str">
        <f>IF(PAF!F308="","",PAF!F308)</f>
        <v/>
      </c>
      <c r="I300" s="247" t="str">
        <f>IF(PAF!G308="","",PAF!G308)</f>
        <v/>
      </c>
      <c r="J300" s="247" t="str">
        <f>IF(PAF!H308="","",PAF!H308)</f>
        <v/>
      </c>
      <c r="K300" s="247"/>
      <c r="L300" s="247"/>
      <c r="M300" s="247"/>
      <c r="N300" s="245" t="str">
        <f>IF(PAF!I308="","",PAF!I308)</f>
        <v/>
      </c>
      <c r="O300" s="245" t="str">
        <f>IF(PAF!J308="","",PAF!J308)</f>
        <v/>
      </c>
      <c r="P300" s="245" t="str">
        <f>IF(PAF!K308="","",PAF!K308)</f>
        <v/>
      </c>
      <c r="Q300" s="245" t="str">
        <f>IF(PAF!L308="","",PAF!L308)</f>
        <v/>
      </c>
      <c r="S300" s="153">
        <f t="shared" si="12"/>
        <v>15</v>
      </c>
      <c r="T300" s="154" t="str">
        <f t="shared" si="14"/>
        <v>No</v>
      </c>
      <c r="U300" s="154">
        <v>294</v>
      </c>
    </row>
    <row r="301" spans="2:21">
      <c r="B301" s="244" t="str">
        <f t="shared" si="13"/>
        <v>__</v>
      </c>
      <c r="C301" s="244" t="str">
        <f>IF(PAF!C309="","",PAF!C309)</f>
        <v/>
      </c>
      <c r="D301" s="245" t="str">
        <f>IF(N301&lt;&gt;"",PAF!$Y309,"")</f>
        <v/>
      </c>
      <c r="E301" s="246" t="str">
        <f>IF(PAF!D309="","",PAF!D309)</f>
        <v/>
      </c>
      <c r="F301" s="246"/>
      <c r="G301" s="245" t="str">
        <f>IF(PAF!E309="","",PAF!E309)</f>
        <v/>
      </c>
      <c r="H301" s="245" t="str">
        <f>IF(PAF!F309="","",PAF!F309)</f>
        <v/>
      </c>
      <c r="I301" s="247" t="str">
        <f>IF(PAF!G309="","",PAF!G309)</f>
        <v/>
      </c>
      <c r="J301" s="247" t="str">
        <f>IF(PAF!H309="","",PAF!H309)</f>
        <v/>
      </c>
      <c r="K301" s="247"/>
      <c r="L301" s="247"/>
      <c r="M301" s="247"/>
      <c r="N301" s="245" t="str">
        <f>IF(PAF!I309="","",PAF!I309)</f>
        <v/>
      </c>
      <c r="O301" s="245" t="str">
        <f>IF(PAF!J309="","",PAF!J309)</f>
        <v/>
      </c>
      <c r="P301" s="245" t="str">
        <f>IF(PAF!K309="","",PAF!K309)</f>
        <v/>
      </c>
      <c r="Q301" s="245" t="str">
        <f>IF(PAF!L309="","",PAF!L309)</f>
        <v/>
      </c>
      <c r="S301" s="153">
        <f t="shared" si="12"/>
        <v>15</v>
      </c>
      <c r="T301" s="154" t="str">
        <f t="shared" si="14"/>
        <v>No</v>
      </c>
      <c r="U301" s="154">
        <v>295</v>
      </c>
    </row>
    <row r="302" spans="2:21">
      <c r="B302" s="244" t="str">
        <f t="shared" si="13"/>
        <v>__</v>
      </c>
      <c r="C302" s="244" t="str">
        <f>IF(PAF!C310="","",PAF!C310)</f>
        <v/>
      </c>
      <c r="D302" s="245" t="str">
        <f>IF(N302&lt;&gt;"",PAF!$Y310,"")</f>
        <v/>
      </c>
      <c r="E302" s="246" t="str">
        <f>IF(PAF!D310="","",PAF!D310)</f>
        <v/>
      </c>
      <c r="F302" s="246"/>
      <c r="G302" s="245" t="str">
        <f>IF(PAF!E310="","",PAF!E310)</f>
        <v/>
      </c>
      <c r="H302" s="245" t="str">
        <f>IF(PAF!F310="","",PAF!F310)</f>
        <v/>
      </c>
      <c r="I302" s="247" t="str">
        <f>IF(PAF!G310="","",PAF!G310)</f>
        <v/>
      </c>
      <c r="J302" s="247" t="str">
        <f>IF(PAF!H310="","",PAF!H310)</f>
        <v/>
      </c>
      <c r="K302" s="247"/>
      <c r="L302" s="247"/>
      <c r="M302" s="247"/>
      <c r="N302" s="245" t="str">
        <f>IF(PAF!I310="","",PAF!I310)</f>
        <v/>
      </c>
      <c r="O302" s="245" t="str">
        <f>IF(PAF!J310="","",PAF!J310)</f>
        <v/>
      </c>
      <c r="P302" s="245" t="str">
        <f>IF(PAF!K310="","",PAF!K310)</f>
        <v/>
      </c>
      <c r="Q302" s="245" t="str">
        <f>IF(PAF!L310="","",PAF!L310)</f>
        <v/>
      </c>
      <c r="S302" s="153">
        <f t="shared" si="12"/>
        <v>15</v>
      </c>
      <c r="T302" s="154" t="str">
        <f t="shared" si="14"/>
        <v>No</v>
      </c>
      <c r="U302" s="154">
        <v>296</v>
      </c>
    </row>
    <row r="303" spans="2:21">
      <c r="B303" s="244" t="str">
        <f t="shared" si="13"/>
        <v>__</v>
      </c>
      <c r="C303" s="244" t="str">
        <f>IF(PAF!C311="","",PAF!C311)</f>
        <v/>
      </c>
      <c r="D303" s="245" t="str">
        <f>IF(N303&lt;&gt;"",PAF!$Y311,"")</f>
        <v/>
      </c>
      <c r="E303" s="246" t="str">
        <f>IF(PAF!D311="","",PAF!D311)</f>
        <v/>
      </c>
      <c r="F303" s="246"/>
      <c r="G303" s="245" t="str">
        <f>IF(PAF!E311="","",PAF!E311)</f>
        <v/>
      </c>
      <c r="H303" s="245" t="str">
        <f>IF(PAF!F311="","",PAF!F311)</f>
        <v/>
      </c>
      <c r="I303" s="247" t="str">
        <f>IF(PAF!G311="","",PAF!G311)</f>
        <v/>
      </c>
      <c r="J303" s="247" t="str">
        <f>IF(PAF!H311="","",PAF!H311)</f>
        <v/>
      </c>
      <c r="K303" s="247"/>
      <c r="L303" s="247"/>
      <c r="M303" s="247"/>
      <c r="N303" s="245" t="str">
        <f>IF(PAF!I311="","",PAF!I311)</f>
        <v/>
      </c>
      <c r="O303" s="245" t="str">
        <f>IF(PAF!J311="","",PAF!J311)</f>
        <v/>
      </c>
      <c r="P303" s="245" t="str">
        <f>IF(PAF!K311="","",PAF!K311)</f>
        <v/>
      </c>
      <c r="Q303" s="245" t="str">
        <f>IF(PAF!L311="","",PAF!L311)</f>
        <v/>
      </c>
      <c r="S303" s="153">
        <f t="shared" si="12"/>
        <v>15</v>
      </c>
      <c r="T303" s="154" t="str">
        <f t="shared" si="14"/>
        <v>No</v>
      </c>
      <c r="U303" s="154">
        <v>297</v>
      </c>
    </row>
    <row r="304" spans="2:21">
      <c r="B304" s="244" t="str">
        <f t="shared" si="13"/>
        <v>__</v>
      </c>
      <c r="C304" s="244" t="str">
        <f>IF(PAF!C312="","",PAF!C312)</f>
        <v/>
      </c>
      <c r="D304" s="245" t="str">
        <f>IF(N304&lt;&gt;"",PAF!$Y312,"")</f>
        <v/>
      </c>
      <c r="E304" s="246" t="str">
        <f>IF(PAF!D312="","",PAF!D312)</f>
        <v/>
      </c>
      <c r="F304" s="246"/>
      <c r="G304" s="245" t="str">
        <f>IF(PAF!E312="","",PAF!E312)</f>
        <v/>
      </c>
      <c r="H304" s="245" t="str">
        <f>IF(PAF!F312="","",PAF!F312)</f>
        <v/>
      </c>
      <c r="I304" s="247" t="str">
        <f>IF(PAF!G312="","",PAF!G312)</f>
        <v/>
      </c>
      <c r="J304" s="247" t="str">
        <f>IF(PAF!H312="","",PAF!H312)</f>
        <v/>
      </c>
      <c r="K304" s="247"/>
      <c r="L304" s="247"/>
      <c r="M304" s="247"/>
      <c r="N304" s="245" t="str">
        <f>IF(PAF!I312="","",PAF!I312)</f>
        <v/>
      </c>
      <c r="O304" s="245" t="str">
        <f>IF(PAF!J312="","",PAF!J312)</f>
        <v/>
      </c>
      <c r="P304" s="245" t="str">
        <f>IF(PAF!K312="","",PAF!K312)</f>
        <v/>
      </c>
      <c r="Q304" s="245" t="str">
        <f>IF(PAF!L312="","",PAF!L312)</f>
        <v/>
      </c>
      <c r="S304" s="153">
        <f t="shared" si="12"/>
        <v>15</v>
      </c>
      <c r="T304" s="154" t="str">
        <f t="shared" si="14"/>
        <v>No</v>
      </c>
      <c r="U304" s="154">
        <v>298</v>
      </c>
    </row>
    <row r="305" spans="2:21">
      <c r="B305" s="244" t="str">
        <f t="shared" si="13"/>
        <v>__</v>
      </c>
      <c r="C305" s="244" t="str">
        <f>IF(PAF!C313="","",PAF!C313)</f>
        <v/>
      </c>
      <c r="D305" s="245" t="str">
        <f>IF(N305&lt;&gt;"",PAF!$Y313,"")</f>
        <v/>
      </c>
      <c r="E305" s="246" t="str">
        <f>IF(PAF!D313="","",PAF!D313)</f>
        <v/>
      </c>
      <c r="F305" s="246"/>
      <c r="G305" s="245" t="str">
        <f>IF(PAF!E313="","",PAF!E313)</f>
        <v/>
      </c>
      <c r="H305" s="245" t="str">
        <f>IF(PAF!F313="","",PAF!F313)</f>
        <v/>
      </c>
      <c r="I305" s="247" t="str">
        <f>IF(PAF!G313="","",PAF!G313)</f>
        <v/>
      </c>
      <c r="J305" s="247" t="str">
        <f>IF(PAF!H313="","",PAF!H313)</f>
        <v/>
      </c>
      <c r="K305" s="247"/>
      <c r="L305" s="247"/>
      <c r="M305" s="247"/>
      <c r="N305" s="245" t="str">
        <f>IF(PAF!I313="","",PAF!I313)</f>
        <v/>
      </c>
      <c r="O305" s="245" t="str">
        <f>IF(PAF!J313="","",PAF!J313)</f>
        <v/>
      </c>
      <c r="P305" s="245" t="str">
        <f>IF(PAF!K313="","",PAF!K313)</f>
        <v/>
      </c>
      <c r="Q305" s="245" t="str">
        <f>IF(PAF!L313="","",PAF!L313)</f>
        <v/>
      </c>
      <c r="S305" s="153">
        <f t="shared" si="12"/>
        <v>15</v>
      </c>
      <c r="T305" s="154" t="str">
        <f t="shared" si="14"/>
        <v>No</v>
      </c>
      <c r="U305" s="154">
        <v>299</v>
      </c>
    </row>
    <row r="306" spans="2:21">
      <c r="B306" s="244" t="str">
        <f t="shared" si="13"/>
        <v>__</v>
      </c>
      <c r="C306" s="244" t="str">
        <f>IF(PAF!C314="","",PAF!C314)</f>
        <v/>
      </c>
      <c r="D306" s="245" t="str">
        <f>IF(N306&lt;&gt;"",PAF!$Y314,"")</f>
        <v/>
      </c>
      <c r="E306" s="246" t="str">
        <f>IF(PAF!D314="","",PAF!D314)</f>
        <v/>
      </c>
      <c r="F306" s="246"/>
      <c r="G306" s="245" t="str">
        <f>IF(PAF!E314="","",PAF!E314)</f>
        <v/>
      </c>
      <c r="H306" s="245" t="str">
        <f>IF(PAF!F314="","",PAF!F314)</f>
        <v/>
      </c>
      <c r="I306" s="247" t="str">
        <f>IF(PAF!G314="","",PAF!G314)</f>
        <v/>
      </c>
      <c r="J306" s="247" t="str">
        <f>IF(PAF!H314="","",PAF!H314)</f>
        <v/>
      </c>
      <c r="K306" s="247"/>
      <c r="L306" s="247"/>
      <c r="M306" s="247"/>
      <c r="N306" s="245" t="str">
        <f>IF(PAF!I314="","",PAF!I314)</f>
        <v/>
      </c>
      <c r="O306" s="245" t="str">
        <f>IF(PAF!J314="","",PAF!J314)</f>
        <v/>
      </c>
      <c r="P306" s="245" t="str">
        <f>IF(PAF!K314="","",PAF!K314)</f>
        <v/>
      </c>
      <c r="Q306" s="245" t="str">
        <f>IF(PAF!L314="","",PAF!L314)</f>
        <v/>
      </c>
      <c r="S306" s="153">
        <f t="shared" si="12"/>
        <v>15</v>
      </c>
      <c r="T306" s="154" t="str">
        <f t="shared" si="14"/>
        <v>No</v>
      </c>
      <c r="U306" s="154">
        <v>300</v>
      </c>
    </row>
    <row r="307" spans="2:21">
      <c r="B307" s="244" t="str">
        <f t="shared" si="13"/>
        <v>__</v>
      </c>
      <c r="C307" s="244" t="str">
        <f>IF(PAF!C315="","",PAF!C315)</f>
        <v/>
      </c>
      <c r="D307" s="245" t="str">
        <f>IF(N307&lt;&gt;"",PAF!$Y315,"")</f>
        <v/>
      </c>
      <c r="E307" s="246" t="str">
        <f>IF(PAF!D315="","",PAF!D315)</f>
        <v/>
      </c>
      <c r="F307" s="246"/>
      <c r="G307" s="245" t="str">
        <f>IF(PAF!E315="","",PAF!E315)</f>
        <v/>
      </c>
      <c r="H307" s="245" t="str">
        <f>IF(PAF!F315="","",PAF!F315)</f>
        <v/>
      </c>
      <c r="I307" s="247" t="str">
        <f>IF(PAF!G315="","",PAF!G315)</f>
        <v/>
      </c>
      <c r="J307" s="247" t="str">
        <f>IF(PAF!H315="","",PAF!H315)</f>
        <v/>
      </c>
      <c r="K307" s="247"/>
      <c r="L307" s="247"/>
      <c r="M307" s="247"/>
      <c r="N307" s="245" t="str">
        <f>IF(PAF!I315="","",PAF!I315)</f>
        <v/>
      </c>
      <c r="O307" s="245" t="str">
        <f>IF(PAF!J315="","",PAF!J315)</f>
        <v/>
      </c>
      <c r="P307" s="245" t="str">
        <f>IF(PAF!K315="","",PAF!K315)</f>
        <v/>
      </c>
      <c r="Q307" s="245" t="str">
        <f>IF(PAF!L315="","",PAF!L315)</f>
        <v/>
      </c>
      <c r="S307" s="153">
        <f t="shared" si="12"/>
        <v>15</v>
      </c>
      <c r="T307" s="154" t="str">
        <f t="shared" si="14"/>
        <v>No</v>
      </c>
      <c r="U307" s="154">
        <v>301</v>
      </c>
    </row>
    <row r="308" spans="2:21">
      <c r="B308" s="244" t="str">
        <f t="shared" si="13"/>
        <v>__</v>
      </c>
      <c r="C308" s="244" t="str">
        <f>IF(PAF!C316="","",PAF!C316)</f>
        <v/>
      </c>
      <c r="D308" s="245" t="str">
        <f>IF(N308&lt;&gt;"",PAF!$Y316,"")</f>
        <v/>
      </c>
      <c r="E308" s="246" t="str">
        <f>IF(PAF!D316="","",PAF!D316)</f>
        <v/>
      </c>
      <c r="F308" s="246"/>
      <c r="G308" s="245" t="str">
        <f>IF(PAF!E316="","",PAF!E316)</f>
        <v/>
      </c>
      <c r="H308" s="245" t="str">
        <f>IF(PAF!F316="","",PAF!F316)</f>
        <v/>
      </c>
      <c r="I308" s="247" t="str">
        <f>IF(PAF!G316="","",PAF!G316)</f>
        <v/>
      </c>
      <c r="J308" s="247" t="str">
        <f>IF(PAF!H316="","",PAF!H316)</f>
        <v/>
      </c>
      <c r="K308" s="247"/>
      <c r="L308" s="247"/>
      <c r="M308" s="247"/>
      <c r="N308" s="245" t="str">
        <f>IF(PAF!I316="","",PAF!I316)</f>
        <v/>
      </c>
      <c r="O308" s="245" t="str">
        <f>IF(PAF!J316="","",PAF!J316)</f>
        <v/>
      </c>
      <c r="P308" s="245" t="str">
        <f>IF(PAF!K316="","",PAF!K316)</f>
        <v/>
      </c>
      <c r="Q308" s="245" t="str">
        <f>IF(PAF!L316="","",PAF!L316)</f>
        <v/>
      </c>
      <c r="S308" s="153">
        <f t="shared" si="12"/>
        <v>15</v>
      </c>
      <c r="T308" s="154" t="str">
        <f t="shared" si="14"/>
        <v>No</v>
      </c>
      <c r="U308" s="154">
        <v>302</v>
      </c>
    </row>
    <row r="309" spans="2:21">
      <c r="B309" s="244" t="str">
        <f t="shared" si="13"/>
        <v>__</v>
      </c>
      <c r="C309" s="244" t="str">
        <f>IF(PAF!C317="","",PAF!C317)</f>
        <v/>
      </c>
      <c r="D309" s="245" t="str">
        <f>IF(N309&lt;&gt;"",PAF!$Y317,"")</f>
        <v/>
      </c>
      <c r="E309" s="246" t="str">
        <f>IF(PAF!D317="","",PAF!D317)</f>
        <v/>
      </c>
      <c r="F309" s="246"/>
      <c r="G309" s="245" t="str">
        <f>IF(PAF!E317="","",PAF!E317)</f>
        <v/>
      </c>
      <c r="H309" s="245" t="str">
        <f>IF(PAF!F317="","",PAF!F317)</f>
        <v/>
      </c>
      <c r="I309" s="247" t="str">
        <f>IF(PAF!G317="","",PAF!G317)</f>
        <v/>
      </c>
      <c r="J309" s="247" t="str">
        <f>IF(PAF!H317="","",PAF!H317)</f>
        <v/>
      </c>
      <c r="K309" s="247"/>
      <c r="L309" s="247"/>
      <c r="M309" s="247"/>
      <c r="N309" s="245" t="str">
        <f>IF(PAF!I317="","",PAF!I317)</f>
        <v/>
      </c>
      <c r="O309" s="245" t="str">
        <f>IF(PAF!J317="","",PAF!J317)</f>
        <v/>
      </c>
      <c r="P309" s="245" t="str">
        <f>IF(PAF!K317="","",PAF!K317)</f>
        <v/>
      </c>
      <c r="Q309" s="245" t="str">
        <f>IF(PAF!L317="","",PAF!L317)</f>
        <v/>
      </c>
      <c r="S309" s="153">
        <f t="shared" si="12"/>
        <v>15</v>
      </c>
      <c r="T309" s="154" t="str">
        <f t="shared" si="14"/>
        <v>No</v>
      </c>
      <c r="U309" s="154">
        <v>303</v>
      </c>
    </row>
    <row r="310" spans="2:21">
      <c r="B310" s="244" t="str">
        <f t="shared" si="13"/>
        <v>__</v>
      </c>
      <c r="C310" s="244" t="str">
        <f>IF(PAF!C318="","",PAF!C318)</f>
        <v/>
      </c>
      <c r="D310" s="245" t="str">
        <f>IF(N310&lt;&gt;"",PAF!$Y318,"")</f>
        <v/>
      </c>
      <c r="E310" s="246" t="str">
        <f>IF(PAF!D318="","",PAF!D318)</f>
        <v/>
      </c>
      <c r="F310" s="246"/>
      <c r="G310" s="245" t="str">
        <f>IF(PAF!E318="","",PAF!E318)</f>
        <v/>
      </c>
      <c r="H310" s="245" t="str">
        <f>IF(PAF!F318="","",PAF!F318)</f>
        <v/>
      </c>
      <c r="I310" s="247" t="str">
        <f>IF(PAF!G318="","",PAF!G318)</f>
        <v/>
      </c>
      <c r="J310" s="247" t="str">
        <f>IF(PAF!H318="","",PAF!H318)</f>
        <v/>
      </c>
      <c r="K310" s="247"/>
      <c r="L310" s="247"/>
      <c r="M310" s="247"/>
      <c r="N310" s="245" t="str">
        <f>IF(PAF!I318="","",PAF!I318)</f>
        <v/>
      </c>
      <c r="O310" s="245" t="str">
        <f>IF(PAF!J318="","",PAF!J318)</f>
        <v/>
      </c>
      <c r="P310" s="245" t="str">
        <f>IF(PAF!K318="","",PAF!K318)</f>
        <v/>
      </c>
      <c r="Q310" s="245" t="str">
        <f>IF(PAF!L318="","",PAF!L318)</f>
        <v/>
      </c>
      <c r="S310" s="153">
        <f t="shared" si="12"/>
        <v>15</v>
      </c>
      <c r="T310" s="154" t="str">
        <f t="shared" si="14"/>
        <v>No</v>
      </c>
      <c r="U310" s="154">
        <v>304</v>
      </c>
    </row>
    <row r="311" spans="2:21">
      <c r="B311" s="244" t="str">
        <f t="shared" si="13"/>
        <v>__</v>
      </c>
      <c r="C311" s="244" t="str">
        <f>IF(PAF!C319="","",PAF!C319)</f>
        <v/>
      </c>
      <c r="D311" s="245" t="str">
        <f>IF(N311&lt;&gt;"",PAF!$Y319,"")</f>
        <v/>
      </c>
      <c r="E311" s="246" t="str">
        <f>IF(PAF!D319="","",PAF!D319)</f>
        <v/>
      </c>
      <c r="F311" s="246"/>
      <c r="G311" s="245" t="str">
        <f>IF(PAF!E319="","",PAF!E319)</f>
        <v/>
      </c>
      <c r="H311" s="245" t="str">
        <f>IF(PAF!F319="","",PAF!F319)</f>
        <v/>
      </c>
      <c r="I311" s="247" t="str">
        <f>IF(PAF!G319="","",PAF!G319)</f>
        <v/>
      </c>
      <c r="J311" s="247" t="str">
        <f>IF(PAF!H319="","",PAF!H319)</f>
        <v/>
      </c>
      <c r="K311" s="247"/>
      <c r="L311" s="247"/>
      <c r="M311" s="247"/>
      <c r="N311" s="245" t="str">
        <f>IF(PAF!I319="","",PAF!I319)</f>
        <v/>
      </c>
      <c r="O311" s="245" t="str">
        <f>IF(PAF!J319="","",PAF!J319)</f>
        <v/>
      </c>
      <c r="P311" s="245" t="str">
        <f>IF(PAF!K319="","",PAF!K319)</f>
        <v/>
      </c>
      <c r="Q311" s="245" t="str">
        <f>IF(PAF!L319="","",PAF!L319)</f>
        <v/>
      </c>
      <c r="S311" s="153">
        <f t="shared" si="12"/>
        <v>15</v>
      </c>
      <c r="T311" s="154" t="str">
        <f t="shared" si="14"/>
        <v>No</v>
      </c>
      <c r="U311" s="154">
        <v>305</v>
      </c>
    </row>
    <row r="312" spans="2:21">
      <c r="B312" s="244" t="str">
        <f t="shared" si="13"/>
        <v>__</v>
      </c>
      <c r="C312" s="244" t="str">
        <f>IF(PAF!C320="","",PAF!C320)</f>
        <v/>
      </c>
      <c r="D312" s="245" t="str">
        <f>IF(N312&lt;&gt;"",PAF!$Y320,"")</f>
        <v/>
      </c>
      <c r="E312" s="246" t="str">
        <f>IF(PAF!D320="","",PAF!D320)</f>
        <v/>
      </c>
      <c r="F312" s="246"/>
      <c r="G312" s="245" t="str">
        <f>IF(PAF!E320="","",PAF!E320)</f>
        <v/>
      </c>
      <c r="H312" s="245" t="str">
        <f>IF(PAF!F320="","",PAF!F320)</f>
        <v/>
      </c>
      <c r="I312" s="247" t="str">
        <f>IF(PAF!G320="","",PAF!G320)</f>
        <v/>
      </c>
      <c r="J312" s="247" t="str">
        <f>IF(PAF!H320="","",PAF!H320)</f>
        <v/>
      </c>
      <c r="K312" s="247"/>
      <c r="L312" s="247"/>
      <c r="M312" s="247"/>
      <c r="N312" s="245" t="str">
        <f>IF(PAF!I320="","",PAF!I320)</f>
        <v/>
      </c>
      <c r="O312" s="245" t="str">
        <f>IF(PAF!J320="","",PAF!J320)</f>
        <v/>
      </c>
      <c r="P312" s="245" t="str">
        <f>IF(PAF!K320="","",PAF!K320)</f>
        <v/>
      </c>
      <c r="Q312" s="245" t="str">
        <f>IF(PAF!L320="","",PAF!L320)</f>
        <v/>
      </c>
      <c r="S312" s="153">
        <f t="shared" si="12"/>
        <v>15</v>
      </c>
      <c r="T312" s="154" t="str">
        <f t="shared" si="14"/>
        <v>No</v>
      </c>
      <c r="U312" s="154">
        <v>306</v>
      </c>
    </row>
    <row r="313" spans="2:21">
      <c r="B313" s="244" t="str">
        <f t="shared" si="13"/>
        <v>__</v>
      </c>
      <c r="C313" s="244" t="str">
        <f>IF(PAF!C321="","",PAF!C321)</f>
        <v/>
      </c>
      <c r="D313" s="245" t="str">
        <f>IF(N313&lt;&gt;"",PAF!$Y321,"")</f>
        <v/>
      </c>
      <c r="E313" s="246" t="str">
        <f>IF(PAF!D321="","",PAF!D321)</f>
        <v/>
      </c>
      <c r="F313" s="246"/>
      <c r="G313" s="245" t="str">
        <f>IF(PAF!E321="","",PAF!E321)</f>
        <v/>
      </c>
      <c r="H313" s="245" t="str">
        <f>IF(PAF!F321="","",PAF!F321)</f>
        <v/>
      </c>
      <c r="I313" s="247" t="str">
        <f>IF(PAF!G321="","",PAF!G321)</f>
        <v/>
      </c>
      <c r="J313" s="247" t="str">
        <f>IF(PAF!H321="","",PAF!H321)</f>
        <v/>
      </c>
      <c r="K313" s="247"/>
      <c r="L313" s="247"/>
      <c r="M313" s="247"/>
      <c r="N313" s="245" t="str">
        <f>IF(PAF!I321="","",PAF!I321)</f>
        <v/>
      </c>
      <c r="O313" s="245" t="str">
        <f>IF(PAF!J321="","",PAF!J321)</f>
        <v/>
      </c>
      <c r="P313" s="245" t="str">
        <f>IF(PAF!K321="","",PAF!K321)</f>
        <v/>
      </c>
      <c r="Q313" s="245" t="str">
        <f>IF(PAF!L321="","",PAF!L321)</f>
        <v/>
      </c>
      <c r="S313" s="153">
        <f t="shared" si="12"/>
        <v>15</v>
      </c>
      <c r="T313" s="154" t="str">
        <f t="shared" si="14"/>
        <v>No</v>
      </c>
      <c r="U313" s="154">
        <v>307</v>
      </c>
    </row>
    <row r="314" spans="2:21">
      <c r="B314" s="244" t="str">
        <f t="shared" si="13"/>
        <v>__</v>
      </c>
      <c r="C314" s="244" t="str">
        <f>IF(PAF!C322="","",PAF!C322)</f>
        <v/>
      </c>
      <c r="D314" s="245" t="str">
        <f>IF(N314&lt;&gt;"",PAF!$Y322,"")</f>
        <v/>
      </c>
      <c r="E314" s="246" t="str">
        <f>IF(PAF!D322="","",PAF!D322)</f>
        <v/>
      </c>
      <c r="F314" s="246"/>
      <c r="G314" s="245" t="str">
        <f>IF(PAF!E322="","",PAF!E322)</f>
        <v/>
      </c>
      <c r="H314" s="245" t="str">
        <f>IF(PAF!F322="","",PAF!F322)</f>
        <v/>
      </c>
      <c r="I314" s="247" t="str">
        <f>IF(PAF!G322="","",PAF!G322)</f>
        <v/>
      </c>
      <c r="J314" s="247" t="str">
        <f>IF(PAF!H322="","",PAF!H322)</f>
        <v/>
      </c>
      <c r="K314" s="247"/>
      <c r="L314" s="247"/>
      <c r="M314" s="247"/>
      <c r="N314" s="245" t="str">
        <f>IF(PAF!I322="","",PAF!I322)</f>
        <v/>
      </c>
      <c r="O314" s="245" t="str">
        <f>IF(PAF!J322="","",PAF!J322)</f>
        <v/>
      </c>
      <c r="P314" s="245" t="str">
        <f>IF(PAF!K322="","",PAF!K322)</f>
        <v/>
      </c>
      <c r="Q314" s="245" t="str">
        <f>IF(PAF!L322="","",PAF!L322)</f>
        <v/>
      </c>
      <c r="S314" s="153">
        <f t="shared" si="12"/>
        <v>15</v>
      </c>
      <c r="T314" s="154" t="str">
        <f t="shared" si="14"/>
        <v>No</v>
      </c>
      <c r="U314" s="154">
        <v>308</v>
      </c>
    </row>
    <row r="315" spans="2:21">
      <c r="B315" s="244" t="str">
        <f t="shared" si="13"/>
        <v>__</v>
      </c>
      <c r="C315" s="244" t="str">
        <f>IF(PAF!C323="","",PAF!C323)</f>
        <v/>
      </c>
      <c r="D315" s="245" t="str">
        <f>IF(N315&lt;&gt;"",PAF!$Y323,"")</f>
        <v/>
      </c>
      <c r="E315" s="246" t="str">
        <f>IF(PAF!D323="","",PAF!D323)</f>
        <v/>
      </c>
      <c r="F315" s="246"/>
      <c r="G315" s="245" t="str">
        <f>IF(PAF!E323="","",PAF!E323)</f>
        <v/>
      </c>
      <c r="H315" s="245" t="str">
        <f>IF(PAF!F323="","",PAF!F323)</f>
        <v/>
      </c>
      <c r="I315" s="247" t="str">
        <f>IF(PAF!G323="","",PAF!G323)</f>
        <v/>
      </c>
      <c r="J315" s="247" t="str">
        <f>IF(PAF!H323="","",PAF!H323)</f>
        <v/>
      </c>
      <c r="K315" s="247"/>
      <c r="L315" s="247"/>
      <c r="M315" s="247"/>
      <c r="N315" s="245" t="str">
        <f>IF(PAF!I323="","",PAF!I323)</f>
        <v/>
      </c>
      <c r="O315" s="245" t="str">
        <f>IF(PAF!J323="","",PAF!J323)</f>
        <v/>
      </c>
      <c r="P315" s="245" t="str">
        <f>IF(PAF!K323="","",PAF!K323)</f>
        <v/>
      </c>
      <c r="Q315" s="245" t="str">
        <f>IF(PAF!L323="","",PAF!L323)</f>
        <v/>
      </c>
      <c r="S315" s="153">
        <f t="shared" si="12"/>
        <v>15</v>
      </c>
      <c r="T315" s="154" t="str">
        <f t="shared" si="14"/>
        <v>No</v>
      </c>
      <c r="U315" s="154">
        <v>309</v>
      </c>
    </row>
    <row r="316" spans="2:21">
      <c r="B316" s="244" t="str">
        <f t="shared" si="13"/>
        <v>__</v>
      </c>
      <c r="C316" s="244" t="str">
        <f>IF(PAF!C324="","",PAF!C324)</f>
        <v/>
      </c>
      <c r="D316" s="245" t="str">
        <f>IF(N316&lt;&gt;"",PAF!$Y324,"")</f>
        <v/>
      </c>
      <c r="E316" s="246" t="str">
        <f>IF(PAF!D324="","",PAF!D324)</f>
        <v/>
      </c>
      <c r="F316" s="246"/>
      <c r="G316" s="245" t="str">
        <f>IF(PAF!E324="","",PAF!E324)</f>
        <v/>
      </c>
      <c r="H316" s="245" t="str">
        <f>IF(PAF!F324="","",PAF!F324)</f>
        <v/>
      </c>
      <c r="I316" s="247" t="str">
        <f>IF(PAF!G324="","",PAF!G324)</f>
        <v/>
      </c>
      <c r="J316" s="247" t="str">
        <f>IF(PAF!H324="","",PAF!H324)</f>
        <v/>
      </c>
      <c r="K316" s="247"/>
      <c r="L316" s="247"/>
      <c r="M316" s="247"/>
      <c r="N316" s="245" t="str">
        <f>IF(PAF!I324="","",PAF!I324)</f>
        <v/>
      </c>
      <c r="O316" s="245" t="str">
        <f>IF(PAF!J324="","",PAF!J324)</f>
        <v/>
      </c>
      <c r="P316" s="245" t="str">
        <f>IF(PAF!K324="","",PAF!K324)</f>
        <v/>
      </c>
      <c r="Q316" s="245" t="str">
        <f>IF(PAF!L324="","",PAF!L324)</f>
        <v/>
      </c>
      <c r="S316" s="153">
        <f t="shared" si="12"/>
        <v>15</v>
      </c>
      <c r="T316" s="154" t="str">
        <f t="shared" si="14"/>
        <v>No</v>
      </c>
      <c r="U316" s="154">
        <v>310</v>
      </c>
    </row>
    <row r="317" spans="2:21">
      <c r="B317" s="244" t="str">
        <f t="shared" si="13"/>
        <v>__</v>
      </c>
      <c r="C317" s="244" t="str">
        <f>IF(PAF!C325="","",PAF!C325)</f>
        <v/>
      </c>
      <c r="D317" s="245" t="str">
        <f>IF(N317&lt;&gt;"",PAF!$Y325,"")</f>
        <v/>
      </c>
      <c r="E317" s="246" t="str">
        <f>IF(PAF!D325="","",PAF!D325)</f>
        <v/>
      </c>
      <c r="F317" s="246"/>
      <c r="G317" s="245" t="str">
        <f>IF(PAF!E325="","",PAF!E325)</f>
        <v/>
      </c>
      <c r="H317" s="245" t="str">
        <f>IF(PAF!F325="","",PAF!F325)</f>
        <v/>
      </c>
      <c r="I317" s="247" t="str">
        <f>IF(PAF!G325="","",PAF!G325)</f>
        <v/>
      </c>
      <c r="J317" s="247" t="str">
        <f>IF(PAF!H325="","",PAF!H325)</f>
        <v/>
      </c>
      <c r="K317" s="247"/>
      <c r="L317" s="247"/>
      <c r="M317" s="247"/>
      <c r="N317" s="245" t="str">
        <f>IF(PAF!I325="","",PAF!I325)</f>
        <v/>
      </c>
      <c r="O317" s="245" t="str">
        <f>IF(PAF!J325="","",PAF!J325)</f>
        <v/>
      </c>
      <c r="P317" s="245" t="str">
        <f>IF(PAF!K325="","",PAF!K325)</f>
        <v/>
      </c>
      <c r="Q317" s="245" t="str">
        <f>IF(PAF!L325="","",PAF!L325)</f>
        <v/>
      </c>
      <c r="S317" s="153">
        <f t="shared" si="12"/>
        <v>15</v>
      </c>
      <c r="T317" s="154" t="str">
        <f t="shared" si="14"/>
        <v>No</v>
      </c>
      <c r="U317" s="154">
        <v>311</v>
      </c>
    </row>
    <row r="318" spans="2:21">
      <c r="B318" s="244" t="str">
        <f t="shared" si="13"/>
        <v>__</v>
      </c>
      <c r="C318" s="244" t="str">
        <f>IF(PAF!C326="","",PAF!C326)</f>
        <v/>
      </c>
      <c r="D318" s="245" t="str">
        <f>IF(N318&lt;&gt;"",PAF!$Y326,"")</f>
        <v/>
      </c>
      <c r="E318" s="246" t="str">
        <f>IF(PAF!D326="","",PAF!D326)</f>
        <v/>
      </c>
      <c r="F318" s="246"/>
      <c r="G318" s="245" t="str">
        <f>IF(PAF!E326="","",PAF!E326)</f>
        <v/>
      </c>
      <c r="H318" s="245" t="str">
        <f>IF(PAF!F326="","",PAF!F326)</f>
        <v/>
      </c>
      <c r="I318" s="247" t="str">
        <f>IF(PAF!G326="","",PAF!G326)</f>
        <v/>
      </c>
      <c r="J318" s="247" t="str">
        <f>IF(PAF!H326="","",PAF!H326)</f>
        <v/>
      </c>
      <c r="K318" s="247"/>
      <c r="L318" s="247"/>
      <c r="M318" s="247"/>
      <c r="N318" s="245" t="str">
        <f>IF(PAF!I326="","",PAF!I326)</f>
        <v/>
      </c>
      <c r="O318" s="245" t="str">
        <f>IF(PAF!J326="","",PAF!J326)</f>
        <v/>
      </c>
      <c r="P318" s="245" t="str">
        <f>IF(PAF!K326="","",PAF!K326)</f>
        <v/>
      </c>
      <c r="Q318" s="245" t="str">
        <f>IF(PAF!L326="","",PAF!L326)</f>
        <v/>
      </c>
      <c r="S318" s="153">
        <f t="shared" si="12"/>
        <v>15</v>
      </c>
      <c r="T318" s="154" t="str">
        <f t="shared" si="14"/>
        <v>No</v>
      </c>
      <c r="U318" s="154">
        <v>312</v>
      </c>
    </row>
    <row r="319" spans="2:21">
      <c r="B319" s="244" t="str">
        <f t="shared" si="13"/>
        <v>__</v>
      </c>
      <c r="C319" s="244" t="str">
        <f>IF(PAF!C327="","",PAF!C327)</f>
        <v/>
      </c>
      <c r="D319" s="245" t="str">
        <f>IF(N319&lt;&gt;"",PAF!$Y327,"")</f>
        <v/>
      </c>
      <c r="E319" s="246" t="str">
        <f>IF(PAF!D327="","",PAF!D327)</f>
        <v/>
      </c>
      <c r="F319" s="246"/>
      <c r="G319" s="245" t="str">
        <f>IF(PAF!E327="","",PAF!E327)</f>
        <v/>
      </c>
      <c r="H319" s="245" t="str">
        <f>IF(PAF!F327="","",PAF!F327)</f>
        <v/>
      </c>
      <c r="I319" s="247" t="str">
        <f>IF(PAF!G327="","",PAF!G327)</f>
        <v/>
      </c>
      <c r="J319" s="247" t="str">
        <f>IF(PAF!H327="","",PAF!H327)</f>
        <v/>
      </c>
      <c r="K319" s="247"/>
      <c r="L319" s="247"/>
      <c r="M319" s="247"/>
      <c r="N319" s="245" t="str">
        <f>IF(PAF!I327="","",PAF!I327)</f>
        <v/>
      </c>
      <c r="O319" s="245" t="str">
        <f>IF(PAF!J327="","",PAF!J327)</f>
        <v/>
      </c>
      <c r="P319" s="245" t="str">
        <f>IF(PAF!K327="","",PAF!K327)</f>
        <v/>
      </c>
      <c r="Q319" s="245" t="str">
        <f>IF(PAF!L327="","",PAF!L327)</f>
        <v/>
      </c>
      <c r="S319" s="153">
        <f t="shared" si="12"/>
        <v>15</v>
      </c>
      <c r="T319" s="154" t="str">
        <f t="shared" si="14"/>
        <v>No</v>
      </c>
      <c r="U319" s="154">
        <v>313</v>
      </c>
    </row>
    <row r="320" spans="2:21">
      <c r="B320" s="244" t="str">
        <f t="shared" si="13"/>
        <v>__</v>
      </c>
      <c r="C320" s="244" t="str">
        <f>IF(PAF!C328="","",PAF!C328)</f>
        <v/>
      </c>
      <c r="D320" s="245" t="str">
        <f>IF(N320&lt;&gt;"",PAF!$Y328,"")</f>
        <v/>
      </c>
      <c r="E320" s="246" t="str">
        <f>IF(PAF!D328="","",PAF!D328)</f>
        <v/>
      </c>
      <c r="F320" s="246"/>
      <c r="G320" s="245" t="str">
        <f>IF(PAF!E328="","",PAF!E328)</f>
        <v/>
      </c>
      <c r="H320" s="245" t="str">
        <f>IF(PAF!F328="","",PAF!F328)</f>
        <v/>
      </c>
      <c r="I320" s="247" t="str">
        <f>IF(PAF!G328="","",PAF!G328)</f>
        <v/>
      </c>
      <c r="J320" s="247" t="str">
        <f>IF(PAF!H328="","",PAF!H328)</f>
        <v/>
      </c>
      <c r="K320" s="247"/>
      <c r="L320" s="247"/>
      <c r="M320" s="247"/>
      <c r="N320" s="245" t="str">
        <f>IF(PAF!I328="","",PAF!I328)</f>
        <v/>
      </c>
      <c r="O320" s="245" t="str">
        <f>IF(PAF!J328="","",PAF!J328)</f>
        <v/>
      </c>
      <c r="P320" s="245" t="str">
        <f>IF(PAF!K328="","",PAF!K328)</f>
        <v/>
      </c>
      <c r="Q320" s="245" t="str">
        <f>IF(PAF!L328="","",PAF!L328)</f>
        <v/>
      </c>
      <c r="S320" s="153">
        <f t="shared" si="12"/>
        <v>15</v>
      </c>
      <c r="T320" s="154" t="str">
        <f t="shared" si="14"/>
        <v>No</v>
      </c>
      <c r="U320" s="154">
        <v>314</v>
      </c>
    </row>
    <row r="321" spans="2:21">
      <c r="B321" s="244" t="str">
        <f t="shared" si="13"/>
        <v>__</v>
      </c>
      <c r="C321" s="244" t="str">
        <f>IF(PAF!C329="","",PAF!C329)</f>
        <v/>
      </c>
      <c r="D321" s="245" t="str">
        <f>IF(N321&lt;&gt;"",PAF!$Y329,"")</f>
        <v/>
      </c>
      <c r="E321" s="246" t="str">
        <f>IF(PAF!D329="","",PAF!D329)</f>
        <v/>
      </c>
      <c r="F321" s="246"/>
      <c r="G321" s="245" t="str">
        <f>IF(PAF!E329="","",PAF!E329)</f>
        <v/>
      </c>
      <c r="H321" s="245" t="str">
        <f>IF(PAF!F329="","",PAF!F329)</f>
        <v/>
      </c>
      <c r="I321" s="247" t="str">
        <f>IF(PAF!G329="","",PAF!G329)</f>
        <v/>
      </c>
      <c r="J321" s="247" t="str">
        <f>IF(PAF!H329="","",PAF!H329)</f>
        <v/>
      </c>
      <c r="K321" s="247"/>
      <c r="L321" s="247"/>
      <c r="M321" s="247"/>
      <c r="N321" s="245" t="str">
        <f>IF(PAF!I329="","",PAF!I329)</f>
        <v/>
      </c>
      <c r="O321" s="245" t="str">
        <f>IF(PAF!J329="","",PAF!J329)</f>
        <v/>
      </c>
      <c r="P321" s="245" t="str">
        <f>IF(PAF!K329="","",PAF!K329)</f>
        <v/>
      </c>
      <c r="Q321" s="245" t="str">
        <f>IF(PAF!L329="","",PAF!L329)</f>
        <v/>
      </c>
      <c r="S321" s="153">
        <f t="shared" si="12"/>
        <v>15</v>
      </c>
      <c r="T321" s="154" t="str">
        <f t="shared" si="14"/>
        <v>No</v>
      </c>
      <c r="U321" s="154">
        <v>315</v>
      </c>
    </row>
    <row r="322" spans="2:21">
      <c r="B322" s="244" t="str">
        <f t="shared" si="13"/>
        <v>__</v>
      </c>
      <c r="C322" s="244" t="str">
        <f>IF(PAF!C330="","",PAF!C330)</f>
        <v/>
      </c>
      <c r="D322" s="245" t="str">
        <f>IF(N322&lt;&gt;"",PAF!$Y330,"")</f>
        <v/>
      </c>
      <c r="E322" s="246" t="str">
        <f>IF(PAF!D330="","",PAF!D330)</f>
        <v/>
      </c>
      <c r="F322" s="246"/>
      <c r="G322" s="245" t="str">
        <f>IF(PAF!E330="","",PAF!E330)</f>
        <v/>
      </c>
      <c r="H322" s="245" t="str">
        <f>IF(PAF!F330="","",PAF!F330)</f>
        <v/>
      </c>
      <c r="I322" s="247" t="str">
        <f>IF(PAF!G330="","",PAF!G330)</f>
        <v/>
      </c>
      <c r="J322" s="247" t="str">
        <f>IF(PAF!H330="","",PAF!H330)</f>
        <v/>
      </c>
      <c r="K322" s="247"/>
      <c r="L322" s="247"/>
      <c r="M322" s="247"/>
      <c r="N322" s="245" t="str">
        <f>IF(PAF!I330="","",PAF!I330)</f>
        <v/>
      </c>
      <c r="O322" s="245" t="str">
        <f>IF(PAF!J330="","",PAF!J330)</f>
        <v/>
      </c>
      <c r="P322" s="245" t="str">
        <f>IF(PAF!K330="","",PAF!K330)</f>
        <v/>
      </c>
      <c r="Q322" s="245" t="str">
        <f>IF(PAF!L330="","",PAF!L330)</f>
        <v/>
      </c>
      <c r="S322" s="153">
        <f t="shared" si="12"/>
        <v>15</v>
      </c>
      <c r="T322" s="154" t="str">
        <f t="shared" si="14"/>
        <v>No</v>
      </c>
      <c r="U322" s="154">
        <v>316</v>
      </c>
    </row>
    <row r="323" spans="2:21">
      <c r="B323" s="244" t="str">
        <f t="shared" si="13"/>
        <v>__</v>
      </c>
      <c r="C323" s="244" t="str">
        <f>IF(PAF!C331="","",PAF!C331)</f>
        <v/>
      </c>
      <c r="D323" s="245" t="str">
        <f>IF(N323&lt;&gt;"",PAF!$Y331,"")</f>
        <v/>
      </c>
      <c r="E323" s="246" t="str">
        <f>IF(PAF!D331="","",PAF!D331)</f>
        <v/>
      </c>
      <c r="F323" s="246"/>
      <c r="G323" s="245" t="str">
        <f>IF(PAF!E331="","",PAF!E331)</f>
        <v/>
      </c>
      <c r="H323" s="245" t="str">
        <f>IF(PAF!F331="","",PAF!F331)</f>
        <v/>
      </c>
      <c r="I323" s="247" t="str">
        <f>IF(PAF!G331="","",PAF!G331)</f>
        <v/>
      </c>
      <c r="J323" s="247" t="str">
        <f>IF(PAF!H331="","",PAF!H331)</f>
        <v/>
      </c>
      <c r="K323" s="247"/>
      <c r="L323" s="247"/>
      <c r="M323" s="247"/>
      <c r="N323" s="245" t="str">
        <f>IF(PAF!I331="","",PAF!I331)</f>
        <v/>
      </c>
      <c r="O323" s="245" t="str">
        <f>IF(PAF!J331="","",PAF!J331)</f>
        <v/>
      </c>
      <c r="P323" s="245" t="str">
        <f>IF(PAF!K331="","",PAF!K331)</f>
        <v/>
      </c>
      <c r="Q323" s="245" t="str">
        <f>IF(PAF!L331="","",PAF!L331)</f>
        <v/>
      </c>
      <c r="S323" s="153">
        <f t="shared" si="12"/>
        <v>15</v>
      </c>
      <c r="T323" s="154" t="str">
        <f t="shared" si="14"/>
        <v>No</v>
      </c>
      <c r="U323" s="154">
        <v>317</v>
      </c>
    </row>
    <row r="324" spans="2:21">
      <c r="B324" s="244" t="str">
        <f t="shared" si="13"/>
        <v>__</v>
      </c>
      <c r="C324" s="244" t="str">
        <f>IF(PAF!C332="","",PAF!C332)</f>
        <v/>
      </c>
      <c r="D324" s="245" t="str">
        <f>IF(N324&lt;&gt;"",PAF!$Y332,"")</f>
        <v/>
      </c>
      <c r="E324" s="246" t="str">
        <f>IF(PAF!D332="","",PAF!D332)</f>
        <v/>
      </c>
      <c r="F324" s="246"/>
      <c r="G324" s="245" t="str">
        <f>IF(PAF!E332="","",PAF!E332)</f>
        <v/>
      </c>
      <c r="H324" s="245" t="str">
        <f>IF(PAF!F332="","",PAF!F332)</f>
        <v/>
      </c>
      <c r="I324" s="247" t="str">
        <f>IF(PAF!G332="","",PAF!G332)</f>
        <v/>
      </c>
      <c r="J324" s="247" t="str">
        <f>IF(PAF!H332="","",PAF!H332)</f>
        <v/>
      </c>
      <c r="K324" s="247"/>
      <c r="L324" s="247"/>
      <c r="M324" s="247"/>
      <c r="N324" s="245" t="str">
        <f>IF(PAF!I332="","",PAF!I332)</f>
        <v/>
      </c>
      <c r="O324" s="245" t="str">
        <f>IF(PAF!J332="","",PAF!J332)</f>
        <v/>
      </c>
      <c r="P324" s="245" t="str">
        <f>IF(PAF!K332="","",PAF!K332)</f>
        <v/>
      </c>
      <c r="Q324" s="245" t="str">
        <f>IF(PAF!L332="","",PAF!L332)</f>
        <v/>
      </c>
      <c r="S324" s="153">
        <f t="shared" si="12"/>
        <v>15</v>
      </c>
      <c r="T324" s="154" t="str">
        <f t="shared" si="14"/>
        <v>No</v>
      </c>
      <c r="U324" s="154">
        <v>318</v>
      </c>
    </row>
    <row r="325" spans="2:21">
      <c r="B325" s="244" t="str">
        <f t="shared" si="13"/>
        <v>__</v>
      </c>
      <c r="C325" s="244" t="str">
        <f>IF(PAF!C333="","",PAF!C333)</f>
        <v/>
      </c>
      <c r="D325" s="245" t="str">
        <f>IF(N325&lt;&gt;"",PAF!$Y333,"")</f>
        <v/>
      </c>
      <c r="E325" s="246" t="str">
        <f>IF(PAF!D333="","",PAF!D333)</f>
        <v/>
      </c>
      <c r="F325" s="246"/>
      <c r="G325" s="245" t="str">
        <f>IF(PAF!E333="","",PAF!E333)</f>
        <v/>
      </c>
      <c r="H325" s="245" t="str">
        <f>IF(PAF!F333="","",PAF!F333)</f>
        <v/>
      </c>
      <c r="I325" s="247" t="str">
        <f>IF(PAF!G333="","",PAF!G333)</f>
        <v/>
      </c>
      <c r="J325" s="247" t="str">
        <f>IF(PAF!H333="","",PAF!H333)</f>
        <v/>
      </c>
      <c r="K325" s="247"/>
      <c r="L325" s="247"/>
      <c r="M325" s="247"/>
      <c r="N325" s="245" t="str">
        <f>IF(PAF!I333="","",PAF!I333)</f>
        <v/>
      </c>
      <c r="O325" s="245" t="str">
        <f>IF(PAF!J333="","",PAF!J333)</f>
        <v/>
      </c>
      <c r="P325" s="245" t="str">
        <f>IF(PAF!K333="","",PAF!K333)</f>
        <v/>
      </c>
      <c r="Q325" s="245" t="str">
        <f>IF(PAF!L333="","",PAF!L333)</f>
        <v/>
      </c>
      <c r="S325" s="153">
        <f t="shared" si="12"/>
        <v>15</v>
      </c>
      <c r="T325" s="154" t="str">
        <f t="shared" si="14"/>
        <v>No</v>
      </c>
      <c r="U325" s="154">
        <v>319</v>
      </c>
    </row>
    <row r="326" spans="2:21">
      <c r="B326" s="244" t="str">
        <f t="shared" si="13"/>
        <v>__</v>
      </c>
      <c r="C326" s="244" t="str">
        <f>IF(PAF!C334="","",PAF!C334)</f>
        <v/>
      </c>
      <c r="D326" s="245" t="str">
        <f>IF(N326&lt;&gt;"",PAF!$Y334,"")</f>
        <v/>
      </c>
      <c r="E326" s="246" t="str">
        <f>IF(PAF!D334="","",PAF!D334)</f>
        <v/>
      </c>
      <c r="F326" s="246"/>
      <c r="G326" s="245" t="str">
        <f>IF(PAF!E334="","",PAF!E334)</f>
        <v/>
      </c>
      <c r="H326" s="245" t="str">
        <f>IF(PAF!F334="","",PAF!F334)</f>
        <v/>
      </c>
      <c r="I326" s="247" t="str">
        <f>IF(PAF!G334="","",PAF!G334)</f>
        <v/>
      </c>
      <c r="J326" s="247" t="str">
        <f>IF(PAF!H334="","",PAF!H334)</f>
        <v/>
      </c>
      <c r="K326" s="247"/>
      <c r="L326" s="247"/>
      <c r="M326" s="247"/>
      <c r="N326" s="245" t="str">
        <f>IF(PAF!I334="","",PAF!I334)</f>
        <v/>
      </c>
      <c r="O326" s="245" t="str">
        <f>IF(PAF!J334="","",PAF!J334)</f>
        <v/>
      </c>
      <c r="P326" s="245" t="str">
        <f>IF(PAF!K334="","",PAF!K334)</f>
        <v/>
      </c>
      <c r="Q326" s="245" t="str">
        <f>IF(PAF!L334="","",PAF!L334)</f>
        <v/>
      </c>
      <c r="S326" s="153">
        <f t="shared" si="12"/>
        <v>15</v>
      </c>
      <c r="T326" s="154" t="str">
        <f t="shared" si="14"/>
        <v>No</v>
      </c>
      <c r="U326" s="154">
        <v>320</v>
      </c>
    </row>
    <row r="327" spans="2:21">
      <c r="B327" s="244" t="str">
        <f t="shared" si="13"/>
        <v>__</v>
      </c>
      <c r="C327" s="244" t="str">
        <f>IF(PAF!C335="","",PAF!C335)</f>
        <v/>
      </c>
      <c r="D327" s="245" t="str">
        <f>IF(N327&lt;&gt;"",PAF!$Y335,"")</f>
        <v/>
      </c>
      <c r="E327" s="246" t="str">
        <f>IF(PAF!D335="","",PAF!D335)</f>
        <v/>
      </c>
      <c r="F327" s="246"/>
      <c r="G327" s="245" t="str">
        <f>IF(PAF!E335="","",PAF!E335)</f>
        <v/>
      </c>
      <c r="H327" s="245" t="str">
        <f>IF(PAF!F335="","",PAF!F335)</f>
        <v/>
      </c>
      <c r="I327" s="247" t="str">
        <f>IF(PAF!G335="","",PAF!G335)</f>
        <v/>
      </c>
      <c r="J327" s="247" t="str">
        <f>IF(PAF!H335="","",PAF!H335)</f>
        <v/>
      </c>
      <c r="K327" s="247"/>
      <c r="L327" s="247"/>
      <c r="M327" s="247"/>
      <c r="N327" s="245" t="str">
        <f>IF(PAF!I335="","",PAF!I335)</f>
        <v/>
      </c>
      <c r="O327" s="245" t="str">
        <f>IF(PAF!J335="","",PAF!J335)</f>
        <v/>
      </c>
      <c r="P327" s="245" t="str">
        <f>IF(PAF!K335="","",PAF!K335)</f>
        <v/>
      </c>
      <c r="Q327" s="245" t="str">
        <f>IF(PAF!L335="","",PAF!L335)</f>
        <v/>
      </c>
      <c r="S327" s="153">
        <f t="shared" ref="S327:S390" si="15">COUNTIF(C327:Q327,"")</f>
        <v>15</v>
      </c>
      <c r="T327" s="154" t="str">
        <f t="shared" si="14"/>
        <v>No</v>
      </c>
      <c r="U327" s="154">
        <v>321</v>
      </c>
    </row>
    <row r="328" spans="2:21">
      <c r="B328" s="244" t="str">
        <f t="shared" ref="B328:B391" si="16">CONCATENATE($D$2,"_",$D$3,"_",$D$4)</f>
        <v>__</v>
      </c>
      <c r="C328" s="244" t="str">
        <f>IF(PAF!C336="","",PAF!C336)</f>
        <v/>
      </c>
      <c r="D328" s="245" t="str">
        <f>IF(N328&lt;&gt;"",PAF!$Y336,"")</f>
        <v/>
      </c>
      <c r="E328" s="246" t="str">
        <f>IF(PAF!D336="","",PAF!D336)</f>
        <v/>
      </c>
      <c r="F328" s="246"/>
      <c r="G328" s="245" t="str">
        <f>IF(PAF!E336="","",PAF!E336)</f>
        <v/>
      </c>
      <c r="H328" s="245" t="str">
        <f>IF(PAF!F336="","",PAF!F336)</f>
        <v/>
      </c>
      <c r="I328" s="247" t="str">
        <f>IF(PAF!G336="","",PAF!G336)</f>
        <v/>
      </c>
      <c r="J328" s="247" t="str">
        <f>IF(PAF!H336="","",PAF!H336)</f>
        <v/>
      </c>
      <c r="K328" s="247"/>
      <c r="L328" s="247"/>
      <c r="M328" s="247"/>
      <c r="N328" s="245" t="str">
        <f>IF(PAF!I336="","",PAF!I336)</f>
        <v/>
      </c>
      <c r="O328" s="245" t="str">
        <f>IF(PAF!J336="","",PAF!J336)</f>
        <v/>
      </c>
      <c r="P328" s="245" t="str">
        <f>IF(PAF!K336="","",PAF!K336)</f>
        <v/>
      </c>
      <c r="Q328" s="245" t="str">
        <f>IF(PAF!L336="","",PAF!L336)</f>
        <v/>
      </c>
      <c r="S328" s="153">
        <f t="shared" si="15"/>
        <v>15</v>
      </c>
      <c r="T328" s="154" t="str">
        <f t="shared" ref="T328:T391" si="17">IF(AND(S328&gt;4,S328&lt;14),"Missing data","No")</f>
        <v>No</v>
      </c>
      <c r="U328" s="154">
        <v>322</v>
      </c>
    </row>
    <row r="329" spans="2:21">
      <c r="B329" s="244" t="str">
        <f t="shared" si="16"/>
        <v>__</v>
      </c>
      <c r="C329" s="244" t="str">
        <f>IF(PAF!C337="","",PAF!C337)</f>
        <v/>
      </c>
      <c r="D329" s="245" t="str">
        <f>IF(N329&lt;&gt;"",PAF!$Y337,"")</f>
        <v/>
      </c>
      <c r="E329" s="246" t="str">
        <f>IF(PAF!D337="","",PAF!D337)</f>
        <v/>
      </c>
      <c r="F329" s="246"/>
      <c r="G329" s="245" t="str">
        <f>IF(PAF!E337="","",PAF!E337)</f>
        <v/>
      </c>
      <c r="H329" s="245" t="str">
        <f>IF(PAF!F337="","",PAF!F337)</f>
        <v/>
      </c>
      <c r="I329" s="247" t="str">
        <f>IF(PAF!G337="","",PAF!G337)</f>
        <v/>
      </c>
      <c r="J329" s="247" t="str">
        <f>IF(PAF!H337="","",PAF!H337)</f>
        <v/>
      </c>
      <c r="K329" s="247"/>
      <c r="L329" s="247"/>
      <c r="M329" s="247"/>
      <c r="N329" s="245" t="str">
        <f>IF(PAF!I337="","",PAF!I337)</f>
        <v/>
      </c>
      <c r="O329" s="245" t="str">
        <f>IF(PAF!J337="","",PAF!J337)</f>
        <v/>
      </c>
      <c r="P329" s="245" t="str">
        <f>IF(PAF!K337="","",PAF!K337)</f>
        <v/>
      </c>
      <c r="Q329" s="245" t="str">
        <f>IF(PAF!L337="","",PAF!L337)</f>
        <v/>
      </c>
      <c r="S329" s="153">
        <f t="shared" si="15"/>
        <v>15</v>
      </c>
      <c r="T329" s="154" t="str">
        <f t="shared" si="17"/>
        <v>No</v>
      </c>
      <c r="U329" s="154">
        <v>323</v>
      </c>
    </row>
    <row r="330" spans="2:21">
      <c r="B330" s="244" t="str">
        <f t="shared" si="16"/>
        <v>__</v>
      </c>
      <c r="C330" s="244" t="str">
        <f>IF(PAF!C338="","",PAF!C338)</f>
        <v/>
      </c>
      <c r="D330" s="245" t="str">
        <f>IF(N330&lt;&gt;"",PAF!$Y338,"")</f>
        <v/>
      </c>
      <c r="E330" s="246" t="str">
        <f>IF(PAF!D338="","",PAF!D338)</f>
        <v/>
      </c>
      <c r="F330" s="246"/>
      <c r="G330" s="245" t="str">
        <f>IF(PAF!E338="","",PAF!E338)</f>
        <v/>
      </c>
      <c r="H330" s="245" t="str">
        <f>IF(PAF!F338="","",PAF!F338)</f>
        <v/>
      </c>
      <c r="I330" s="247" t="str">
        <f>IF(PAF!G338="","",PAF!G338)</f>
        <v/>
      </c>
      <c r="J330" s="247" t="str">
        <f>IF(PAF!H338="","",PAF!H338)</f>
        <v/>
      </c>
      <c r="K330" s="247"/>
      <c r="L330" s="247"/>
      <c r="M330" s="247"/>
      <c r="N330" s="245" t="str">
        <f>IF(PAF!I338="","",PAF!I338)</f>
        <v/>
      </c>
      <c r="O330" s="245" t="str">
        <f>IF(PAF!J338="","",PAF!J338)</f>
        <v/>
      </c>
      <c r="P330" s="245" t="str">
        <f>IF(PAF!K338="","",PAF!K338)</f>
        <v/>
      </c>
      <c r="Q330" s="245" t="str">
        <f>IF(PAF!L338="","",PAF!L338)</f>
        <v/>
      </c>
      <c r="S330" s="153">
        <f t="shared" si="15"/>
        <v>15</v>
      </c>
      <c r="T330" s="154" t="str">
        <f t="shared" si="17"/>
        <v>No</v>
      </c>
      <c r="U330" s="154">
        <v>324</v>
      </c>
    </row>
    <row r="331" spans="2:21">
      <c r="B331" s="244" t="str">
        <f t="shared" si="16"/>
        <v>__</v>
      </c>
      <c r="C331" s="244" t="str">
        <f>IF(PAF!C339="","",PAF!C339)</f>
        <v/>
      </c>
      <c r="D331" s="245" t="str">
        <f>IF(N331&lt;&gt;"",PAF!$Y339,"")</f>
        <v/>
      </c>
      <c r="E331" s="246" t="str">
        <f>IF(PAF!D339="","",PAF!D339)</f>
        <v/>
      </c>
      <c r="F331" s="246"/>
      <c r="G331" s="245" t="str">
        <f>IF(PAF!E339="","",PAF!E339)</f>
        <v/>
      </c>
      <c r="H331" s="245" t="str">
        <f>IF(PAF!F339="","",PAF!F339)</f>
        <v/>
      </c>
      <c r="I331" s="247" t="str">
        <f>IF(PAF!G339="","",PAF!G339)</f>
        <v/>
      </c>
      <c r="J331" s="247" t="str">
        <f>IF(PAF!H339="","",PAF!H339)</f>
        <v/>
      </c>
      <c r="K331" s="247"/>
      <c r="L331" s="247"/>
      <c r="M331" s="247"/>
      <c r="N331" s="245" t="str">
        <f>IF(PAF!I339="","",PAF!I339)</f>
        <v/>
      </c>
      <c r="O331" s="245" t="str">
        <f>IF(PAF!J339="","",PAF!J339)</f>
        <v/>
      </c>
      <c r="P331" s="245" t="str">
        <f>IF(PAF!K339="","",PAF!K339)</f>
        <v/>
      </c>
      <c r="Q331" s="245" t="str">
        <f>IF(PAF!L339="","",PAF!L339)</f>
        <v/>
      </c>
      <c r="S331" s="153">
        <f t="shared" si="15"/>
        <v>15</v>
      </c>
      <c r="T331" s="154" t="str">
        <f t="shared" si="17"/>
        <v>No</v>
      </c>
      <c r="U331" s="154">
        <v>325</v>
      </c>
    </row>
    <row r="332" spans="2:21">
      <c r="B332" s="244" t="str">
        <f t="shared" si="16"/>
        <v>__</v>
      </c>
      <c r="C332" s="244" t="str">
        <f>IF(PAF!C340="","",PAF!C340)</f>
        <v/>
      </c>
      <c r="D332" s="245" t="str">
        <f>IF(N332&lt;&gt;"",PAF!$Y340,"")</f>
        <v/>
      </c>
      <c r="E332" s="246" t="str">
        <f>IF(PAF!D340="","",PAF!D340)</f>
        <v/>
      </c>
      <c r="F332" s="246"/>
      <c r="G332" s="245" t="str">
        <f>IF(PAF!E340="","",PAF!E340)</f>
        <v/>
      </c>
      <c r="H332" s="245" t="str">
        <f>IF(PAF!F340="","",PAF!F340)</f>
        <v/>
      </c>
      <c r="I332" s="247" t="str">
        <f>IF(PAF!G340="","",PAF!G340)</f>
        <v/>
      </c>
      <c r="J332" s="247" t="str">
        <f>IF(PAF!H340="","",PAF!H340)</f>
        <v/>
      </c>
      <c r="K332" s="247"/>
      <c r="L332" s="247"/>
      <c r="M332" s="247"/>
      <c r="N332" s="245" t="str">
        <f>IF(PAF!I340="","",PAF!I340)</f>
        <v/>
      </c>
      <c r="O332" s="245" t="str">
        <f>IF(PAF!J340="","",PAF!J340)</f>
        <v/>
      </c>
      <c r="P332" s="245" t="str">
        <f>IF(PAF!K340="","",PAF!K340)</f>
        <v/>
      </c>
      <c r="Q332" s="245" t="str">
        <f>IF(PAF!L340="","",PAF!L340)</f>
        <v/>
      </c>
      <c r="S332" s="153">
        <f t="shared" si="15"/>
        <v>15</v>
      </c>
      <c r="T332" s="154" t="str">
        <f t="shared" si="17"/>
        <v>No</v>
      </c>
      <c r="U332" s="154">
        <v>326</v>
      </c>
    </row>
    <row r="333" spans="2:21">
      <c r="B333" s="244" t="str">
        <f t="shared" si="16"/>
        <v>__</v>
      </c>
      <c r="C333" s="244" t="str">
        <f>IF(PAF!C341="","",PAF!C341)</f>
        <v/>
      </c>
      <c r="D333" s="245" t="str">
        <f>IF(N333&lt;&gt;"",PAF!$Y341,"")</f>
        <v/>
      </c>
      <c r="E333" s="246" t="str">
        <f>IF(PAF!D341="","",PAF!D341)</f>
        <v/>
      </c>
      <c r="F333" s="246"/>
      <c r="G333" s="245" t="str">
        <f>IF(PAF!E341="","",PAF!E341)</f>
        <v/>
      </c>
      <c r="H333" s="245" t="str">
        <f>IF(PAF!F341="","",PAF!F341)</f>
        <v/>
      </c>
      <c r="I333" s="247" t="str">
        <f>IF(PAF!G341="","",PAF!G341)</f>
        <v/>
      </c>
      <c r="J333" s="247" t="str">
        <f>IF(PAF!H341="","",PAF!H341)</f>
        <v/>
      </c>
      <c r="K333" s="247"/>
      <c r="L333" s="247"/>
      <c r="M333" s="247"/>
      <c r="N333" s="245" t="str">
        <f>IF(PAF!I341="","",PAF!I341)</f>
        <v/>
      </c>
      <c r="O333" s="245" t="str">
        <f>IF(PAF!J341="","",PAF!J341)</f>
        <v/>
      </c>
      <c r="P333" s="245" t="str">
        <f>IF(PAF!K341="","",PAF!K341)</f>
        <v/>
      </c>
      <c r="Q333" s="245" t="str">
        <f>IF(PAF!L341="","",PAF!L341)</f>
        <v/>
      </c>
      <c r="S333" s="153">
        <f t="shared" si="15"/>
        <v>15</v>
      </c>
      <c r="T333" s="154" t="str">
        <f t="shared" si="17"/>
        <v>No</v>
      </c>
      <c r="U333" s="154">
        <v>327</v>
      </c>
    </row>
    <row r="334" spans="2:21">
      <c r="B334" s="244" t="str">
        <f t="shared" si="16"/>
        <v>__</v>
      </c>
      <c r="C334" s="244" t="str">
        <f>IF(PAF!C342="","",PAF!C342)</f>
        <v/>
      </c>
      <c r="D334" s="245" t="str">
        <f>IF(N334&lt;&gt;"",PAF!$Y342,"")</f>
        <v/>
      </c>
      <c r="E334" s="246" t="str">
        <f>IF(PAF!D342="","",PAF!D342)</f>
        <v/>
      </c>
      <c r="F334" s="246"/>
      <c r="G334" s="245" t="str">
        <f>IF(PAF!E342="","",PAF!E342)</f>
        <v/>
      </c>
      <c r="H334" s="245" t="str">
        <f>IF(PAF!F342="","",PAF!F342)</f>
        <v/>
      </c>
      <c r="I334" s="247" t="str">
        <f>IF(PAF!G342="","",PAF!G342)</f>
        <v/>
      </c>
      <c r="J334" s="247" t="str">
        <f>IF(PAF!H342="","",PAF!H342)</f>
        <v/>
      </c>
      <c r="K334" s="247"/>
      <c r="L334" s="247"/>
      <c r="M334" s="247"/>
      <c r="N334" s="245" t="str">
        <f>IF(PAF!I342="","",PAF!I342)</f>
        <v/>
      </c>
      <c r="O334" s="245" t="str">
        <f>IF(PAF!J342="","",PAF!J342)</f>
        <v/>
      </c>
      <c r="P334" s="245" t="str">
        <f>IF(PAF!K342="","",PAF!K342)</f>
        <v/>
      </c>
      <c r="Q334" s="245" t="str">
        <f>IF(PAF!L342="","",PAF!L342)</f>
        <v/>
      </c>
      <c r="S334" s="153">
        <f t="shared" si="15"/>
        <v>15</v>
      </c>
      <c r="T334" s="154" t="str">
        <f t="shared" si="17"/>
        <v>No</v>
      </c>
      <c r="U334" s="154">
        <v>328</v>
      </c>
    </row>
    <row r="335" spans="2:21">
      <c r="B335" s="244" t="str">
        <f t="shared" si="16"/>
        <v>__</v>
      </c>
      <c r="C335" s="244" t="str">
        <f>IF(PAF!C343="","",PAF!C343)</f>
        <v/>
      </c>
      <c r="D335" s="245" t="str">
        <f>IF(N335&lt;&gt;"",PAF!$Y343,"")</f>
        <v/>
      </c>
      <c r="E335" s="246" t="str">
        <f>IF(PAF!D343="","",PAF!D343)</f>
        <v/>
      </c>
      <c r="F335" s="246"/>
      <c r="G335" s="245" t="str">
        <f>IF(PAF!E343="","",PAF!E343)</f>
        <v/>
      </c>
      <c r="H335" s="245" t="str">
        <f>IF(PAF!F343="","",PAF!F343)</f>
        <v/>
      </c>
      <c r="I335" s="247" t="str">
        <f>IF(PAF!G343="","",PAF!G343)</f>
        <v/>
      </c>
      <c r="J335" s="247" t="str">
        <f>IF(PAF!H343="","",PAF!H343)</f>
        <v/>
      </c>
      <c r="K335" s="247"/>
      <c r="L335" s="247"/>
      <c r="M335" s="247"/>
      <c r="N335" s="245" t="str">
        <f>IF(PAF!I343="","",PAF!I343)</f>
        <v/>
      </c>
      <c r="O335" s="245" t="str">
        <f>IF(PAF!J343="","",PAF!J343)</f>
        <v/>
      </c>
      <c r="P335" s="245" t="str">
        <f>IF(PAF!K343="","",PAF!K343)</f>
        <v/>
      </c>
      <c r="Q335" s="245" t="str">
        <f>IF(PAF!L343="","",PAF!L343)</f>
        <v/>
      </c>
      <c r="S335" s="153">
        <f t="shared" si="15"/>
        <v>15</v>
      </c>
      <c r="T335" s="154" t="str">
        <f t="shared" si="17"/>
        <v>No</v>
      </c>
      <c r="U335" s="154">
        <v>329</v>
      </c>
    </row>
    <row r="336" spans="2:21">
      <c r="B336" s="244" t="str">
        <f t="shared" si="16"/>
        <v>__</v>
      </c>
      <c r="C336" s="244" t="str">
        <f>IF(PAF!C344="","",PAF!C344)</f>
        <v/>
      </c>
      <c r="D336" s="245" t="str">
        <f>IF(N336&lt;&gt;"",PAF!$Y344,"")</f>
        <v/>
      </c>
      <c r="E336" s="246" t="str">
        <f>IF(PAF!D344="","",PAF!D344)</f>
        <v/>
      </c>
      <c r="F336" s="246"/>
      <c r="G336" s="245" t="str">
        <f>IF(PAF!E344="","",PAF!E344)</f>
        <v/>
      </c>
      <c r="H336" s="245" t="str">
        <f>IF(PAF!F344="","",PAF!F344)</f>
        <v/>
      </c>
      <c r="I336" s="247" t="str">
        <f>IF(PAF!G344="","",PAF!G344)</f>
        <v/>
      </c>
      <c r="J336" s="247" t="str">
        <f>IF(PAF!H344="","",PAF!H344)</f>
        <v/>
      </c>
      <c r="K336" s="247"/>
      <c r="L336" s="247"/>
      <c r="M336" s="247"/>
      <c r="N336" s="245" t="str">
        <f>IF(PAF!I344="","",PAF!I344)</f>
        <v/>
      </c>
      <c r="O336" s="245" t="str">
        <f>IF(PAF!J344="","",PAF!J344)</f>
        <v/>
      </c>
      <c r="P336" s="245" t="str">
        <f>IF(PAF!K344="","",PAF!K344)</f>
        <v/>
      </c>
      <c r="Q336" s="245" t="str">
        <f>IF(PAF!L344="","",PAF!L344)</f>
        <v/>
      </c>
      <c r="S336" s="153">
        <f t="shared" si="15"/>
        <v>15</v>
      </c>
      <c r="T336" s="154" t="str">
        <f t="shared" si="17"/>
        <v>No</v>
      </c>
      <c r="U336" s="154">
        <v>330</v>
      </c>
    </row>
    <row r="337" spans="2:21">
      <c r="B337" s="244" t="str">
        <f t="shared" si="16"/>
        <v>__</v>
      </c>
      <c r="C337" s="244" t="str">
        <f>IF(PAF!C345="","",PAF!C345)</f>
        <v/>
      </c>
      <c r="D337" s="245" t="str">
        <f>IF(N337&lt;&gt;"",PAF!$Y345,"")</f>
        <v/>
      </c>
      <c r="E337" s="246" t="str">
        <f>IF(PAF!D345="","",PAF!D345)</f>
        <v/>
      </c>
      <c r="F337" s="246"/>
      <c r="G337" s="245" t="str">
        <f>IF(PAF!E345="","",PAF!E345)</f>
        <v/>
      </c>
      <c r="H337" s="245" t="str">
        <f>IF(PAF!F345="","",PAF!F345)</f>
        <v/>
      </c>
      <c r="I337" s="247" t="str">
        <f>IF(PAF!G345="","",PAF!G345)</f>
        <v/>
      </c>
      <c r="J337" s="247" t="str">
        <f>IF(PAF!H345="","",PAF!H345)</f>
        <v/>
      </c>
      <c r="K337" s="247"/>
      <c r="L337" s="247"/>
      <c r="M337" s="247"/>
      <c r="N337" s="245" t="str">
        <f>IF(PAF!I345="","",PAF!I345)</f>
        <v/>
      </c>
      <c r="O337" s="245" t="str">
        <f>IF(PAF!J345="","",PAF!J345)</f>
        <v/>
      </c>
      <c r="P337" s="245" t="str">
        <f>IF(PAF!K345="","",PAF!K345)</f>
        <v/>
      </c>
      <c r="Q337" s="245" t="str">
        <f>IF(PAF!L345="","",PAF!L345)</f>
        <v/>
      </c>
      <c r="S337" s="153">
        <f t="shared" si="15"/>
        <v>15</v>
      </c>
      <c r="T337" s="154" t="str">
        <f t="shared" si="17"/>
        <v>No</v>
      </c>
      <c r="U337" s="154">
        <v>331</v>
      </c>
    </row>
    <row r="338" spans="2:21">
      <c r="B338" s="244" t="str">
        <f t="shared" si="16"/>
        <v>__</v>
      </c>
      <c r="C338" s="244" t="str">
        <f>IF(PAF!C346="","",PAF!C346)</f>
        <v/>
      </c>
      <c r="D338" s="245" t="str">
        <f>IF(N338&lt;&gt;"",PAF!$Y346,"")</f>
        <v/>
      </c>
      <c r="E338" s="246" t="str">
        <f>IF(PAF!D346="","",PAF!D346)</f>
        <v/>
      </c>
      <c r="F338" s="246"/>
      <c r="G338" s="245" t="str">
        <f>IF(PAF!E346="","",PAF!E346)</f>
        <v/>
      </c>
      <c r="H338" s="245" t="str">
        <f>IF(PAF!F346="","",PAF!F346)</f>
        <v/>
      </c>
      <c r="I338" s="247" t="str">
        <f>IF(PAF!G346="","",PAF!G346)</f>
        <v/>
      </c>
      <c r="J338" s="247" t="str">
        <f>IF(PAF!H346="","",PAF!H346)</f>
        <v/>
      </c>
      <c r="K338" s="247"/>
      <c r="L338" s="247"/>
      <c r="M338" s="247"/>
      <c r="N338" s="245" t="str">
        <f>IF(PAF!I346="","",PAF!I346)</f>
        <v/>
      </c>
      <c r="O338" s="245" t="str">
        <f>IF(PAF!J346="","",PAF!J346)</f>
        <v/>
      </c>
      <c r="P338" s="245" t="str">
        <f>IF(PAF!K346="","",PAF!K346)</f>
        <v/>
      </c>
      <c r="Q338" s="245" t="str">
        <f>IF(PAF!L346="","",PAF!L346)</f>
        <v/>
      </c>
      <c r="S338" s="153">
        <f t="shared" si="15"/>
        <v>15</v>
      </c>
      <c r="T338" s="154" t="str">
        <f t="shared" si="17"/>
        <v>No</v>
      </c>
      <c r="U338" s="154">
        <v>332</v>
      </c>
    </row>
    <row r="339" spans="2:21">
      <c r="B339" s="244" t="str">
        <f t="shared" si="16"/>
        <v>__</v>
      </c>
      <c r="C339" s="244" t="str">
        <f>IF(PAF!C347="","",PAF!C347)</f>
        <v/>
      </c>
      <c r="D339" s="245" t="str">
        <f>IF(N339&lt;&gt;"",PAF!$Y347,"")</f>
        <v/>
      </c>
      <c r="E339" s="246" t="str">
        <f>IF(PAF!D347="","",PAF!D347)</f>
        <v/>
      </c>
      <c r="F339" s="246"/>
      <c r="G339" s="245" t="str">
        <f>IF(PAF!E347="","",PAF!E347)</f>
        <v/>
      </c>
      <c r="H339" s="245" t="str">
        <f>IF(PAF!F347="","",PAF!F347)</f>
        <v/>
      </c>
      <c r="I339" s="247" t="str">
        <f>IF(PAF!G347="","",PAF!G347)</f>
        <v/>
      </c>
      <c r="J339" s="247" t="str">
        <f>IF(PAF!H347="","",PAF!H347)</f>
        <v/>
      </c>
      <c r="K339" s="247"/>
      <c r="L339" s="247"/>
      <c r="M339" s="247"/>
      <c r="N339" s="245" t="str">
        <f>IF(PAF!I347="","",PAF!I347)</f>
        <v/>
      </c>
      <c r="O339" s="245" t="str">
        <f>IF(PAF!J347="","",PAF!J347)</f>
        <v/>
      </c>
      <c r="P339" s="245" t="str">
        <f>IF(PAF!K347="","",PAF!K347)</f>
        <v/>
      </c>
      <c r="Q339" s="245" t="str">
        <f>IF(PAF!L347="","",PAF!L347)</f>
        <v/>
      </c>
      <c r="S339" s="153">
        <f t="shared" si="15"/>
        <v>15</v>
      </c>
      <c r="T339" s="154" t="str">
        <f t="shared" si="17"/>
        <v>No</v>
      </c>
      <c r="U339" s="154">
        <v>333</v>
      </c>
    </row>
    <row r="340" spans="2:21">
      <c r="B340" s="244" t="str">
        <f t="shared" si="16"/>
        <v>__</v>
      </c>
      <c r="C340" s="244" t="str">
        <f>IF(PAF!C348="","",PAF!C348)</f>
        <v/>
      </c>
      <c r="D340" s="245" t="str">
        <f>IF(N340&lt;&gt;"",PAF!$Y348,"")</f>
        <v/>
      </c>
      <c r="E340" s="246" t="str">
        <f>IF(PAF!D348="","",PAF!D348)</f>
        <v/>
      </c>
      <c r="F340" s="246"/>
      <c r="G340" s="245" t="str">
        <f>IF(PAF!E348="","",PAF!E348)</f>
        <v/>
      </c>
      <c r="H340" s="245" t="str">
        <f>IF(PAF!F348="","",PAF!F348)</f>
        <v/>
      </c>
      <c r="I340" s="247" t="str">
        <f>IF(PAF!G348="","",PAF!G348)</f>
        <v/>
      </c>
      <c r="J340" s="247" t="str">
        <f>IF(PAF!H348="","",PAF!H348)</f>
        <v/>
      </c>
      <c r="K340" s="247"/>
      <c r="L340" s="247"/>
      <c r="M340" s="247"/>
      <c r="N340" s="245" t="str">
        <f>IF(PAF!I348="","",PAF!I348)</f>
        <v/>
      </c>
      <c r="O340" s="245" t="str">
        <f>IF(PAF!J348="","",PAF!J348)</f>
        <v/>
      </c>
      <c r="P340" s="245" t="str">
        <f>IF(PAF!K348="","",PAF!K348)</f>
        <v/>
      </c>
      <c r="Q340" s="245" t="str">
        <f>IF(PAF!L348="","",PAF!L348)</f>
        <v/>
      </c>
      <c r="S340" s="153">
        <f t="shared" si="15"/>
        <v>15</v>
      </c>
      <c r="T340" s="154" t="str">
        <f t="shared" si="17"/>
        <v>No</v>
      </c>
      <c r="U340" s="154">
        <v>334</v>
      </c>
    </row>
    <row r="341" spans="2:21">
      <c r="B341" s="244" t="str">
        <f t="shared" si="16"/>
        <v>__</v>
      </c>
      <c r="C341" s="244" t="str">
        <f>IF(PAF!C349="","",PAF!C349)</f>
        <v/>
      </c>
      <c r="D341" s="245" t="str">
        <f>IF(N341&lt;&gt;"",PAF!$Y349,"")</f>
        <v/>
      </c>
      <c r="E341" s="246" t="str">
        <f>IF(PAF!D349="","",PAF!D349)</f>
        <v/>
      </c>
      <c r="F341" s="246"/>
      <c r="G341" s="245" t="str">
        <f>IF(PAF!E349="","",PAF!E349)</f>
        <v/>
      </c>
      <c r="H341" s="245" t="str">
        <f>IF(PAF!F349="","",PAF!F349)</f>
        <v/>
      </c>
      <c r="I341" s="247" t="str">
        <f>IF(PAF!G349="","",PAF!G349)</f>
        <v/>
      </c>
      <c r="J341" s="247" t="str">
        <f>IF(PAF!H349="","",PAF!H349)</f>
        <v/>
      </c>
      <c r="K341" s="247"/>
      <c r="L341" s="247"/>
      <c r="M341" s="247"/>
      <c r="N341" s="245" t="str">
        <f>IF(PAF!I349="","",PAF!I349)</f>
        <v/>
      </c>
      <c r="O341" s="245" t="str">
        <f>IF(PAF!J349="","",PAF!J349)</f>
        <v/>
      </c>
      <c r="P341" s="245" t="str">
        <f>IF(PAF!K349="","",PAF!K349)</f>
        <v/>
      </c>
      <c r="Q341" s="245" t="str">
        <f>IF(PAF!L349="","",PAF!L349)</f>
        <v/>
      </c>
      <c r="S341" s="153">
        <f t="shared" si="15"/>
        <v>15</v>
      </c>
      <c r="T341" s="154" t="str">
        <f t="shared" si="17"/>
        <v>No</v>
      </c>
      <c r="U341" s="154">
        <v>335</v>
      </c>
    </row>
    <row r="342" spans="2:21">
      <c r="B342" s="244" t="str">
        <f t="shared" si="16"/>
        <v>__</v>
      </c>
      <c r="C342" s="244" t="str">
        <f>IF(PAF!C350="","",PAF!C350)</f>
        <v/>
      </c>
      <c r="D342" s="245" t="str">
        <f>IF(N342&lt;&gt;"",PAF!$Y350,"")</f>
        <v/>
      </c>
      <c r="E342" s="246" t="str">
        <f>IF(PAF!D350="","",PAF!D350)</f>
        <v/>
      </c>
      <c r="F342" s="246"/>
      <c r="G342" s="245" t="str">
        <f>IF(PAF!E350="","",PAF!E350)</f>
        <v/>
      </c>
      <c r="H342" s="245" t="str">
        <f>IF(PAF!F350="","",PAF!F350)</f>
        <v/>
      </c>
      <c r="I342" s="247" t="str">
        <f>IF(PAF!G350="","",PAF!G350)</f>
        <v/>
      </c>
      <c r="J342" s="247" t="str">
        <f>IF(PAF!H350="","",PAF!H350)</f>
        <v/>
      </c>
      <c r="K342" s="247"/>
      <c r="L342" s="247"/>
      <c r="M342" s="247"/>
      <c r="N342" s="245" t="str">
        <f>IF(PAF!I350="","",PAF!I350)</f>
        <v/>
      </c>
      <c r="O342" s="245" t="str">
        <f>IF(PAF!J350="","",PAF!J350)</f>
        <v/>
      </c>
      <c r="P342" s="245" t="str">
        <f>IF(PAF!K350="","",PAF!K350)</f>
        <v/>
      </c>
      <c r="Q342" s="245" t="str">
        <f>IF(PAF!L350="","",PAF!L350)</f>
        <v/>
      </c>
      <c r="S342" s="153">
        <f t="shared" si="15"/>
        <v>15</v>
      </c>
      <c r="T342" s="154" t="str">
        <f t="shared" si="17"/>
        <v>No</v>
      </c>
      <c r="U342" s="154">
        <v>336</v>
      </c>
    </row>
    <row r="343" spans="2:21">
      <c r="B343" s="244" t="str">
        <f t="shared" si="16"/>
        <v>__</v>
      </c>
      <c r="C343" s="244" t="str">
        <f>IF(PAF!C351="","",PAF!C351)</f>
        <v/>
      </c>
      <c r="D343" s="245" t="str">
        <f>IF(N343&lt;&gt;"",PAF!$Y351,"")</f>
        <v/>
      </c>
      <c r="E343" s="246" t="str">
        <f>IF(PAF!D351="","",PAF!D351)</f>
        <v/>
      </c>
      <c r="F343" s="246"/>
      <c r="G343" s="245" t="str">
        <f>IF(PAF!E351="","",PAF!E351)</f>
        <v/>
      </c>
      <c r="H343" s="245" t="str">
        <f>IF(PAF!F351="","",PAF!F351)</f>
        <v/>
      </c>
      <c r="I343" s="247" t="str">
        <f>IF(PAF!G351="","",PAF!G351)</f>
        <v/>
      </c>
      <c r="J343" s="247" t="str">
        <f>IF(PAF!H351="","",PAF!H351)</f>
        <v/>
      </c>
      <c r="K343" s="247"/>
      <c r="L343" s="247"/>
      <c r="M343" s="247"/>
      <c r="N343" s="245" t="str">
        <f>IF(PAF!I351="","",PAF!I351)</f>
        <v/>
      </c>
      <c r="O343" s="245" t="str">
        <f>IF(PAF!J351="","",PAF!J351)</f>
        <v/>
      </c>
      <c r="P343" s="245" t="str">
        <f>IF(PAF!K351="","",PAF!K351)</f>
        <v/>
      </c>
      <c r="Q343" s="245" t="str">
        <f>IF(PAF!L351="","",PAF!L351)</f>
        <v/>
      </c>
      <c r="S343" s="153">
        <f t="shared" si="15"/>
        <v>15</v>
      </c>
      <c r="T343" s="154" t="str">
        <f t="shared" si="17"/>
        <v>No</v>
      </c>
      <c r="U343" s="154">
        <v>337</v>
      </c>
    </row>
    <row r="344" spans="2:21">
      <c r="B344" s="244" t="str">
        <f t="shared" si="16"/>
        <v>__</v>
      </c>
      <c r="C344" s="244" t="str">
        <f>IF(PAF!C352="","",PAF!C352)</f>
        <v/>
      </c>
      <c r="D344" s="245" t="str">
        <f>IF(N344&lt;&gt;"",PAF!$Y352,"")</f>
        <v/>
      </c>
      <c r="E344" s="246" t="str">
        <f>IF(PAF!D352="","",PAF!D352)</f>
        <v/>
      </c>
      <c r="F344" s="246"/>
      <c r="G344" s="245" t="str">
        <f>IF(PAF!E352="","",PAF!E352)</f>
        <v/>
      </c>
      <c r="H344" s="245" t="str">
        <f>IF(PAF!F352="","",PAF!F352)</f>
        <v/>
      </c>
      <c r="I344" s="247" t="str">
        <f>IF(PAF!G352="","",PAF!G352)</f>
        <v/>
      </c>
      <c r="J344" s="247" t="str">
        <f>IF(PAF!H352="","",PAF!H352)</f>
        <v/>
      </c>
      <c r="K344" s="247"/>
      <c r="L344" s="247"/>
      <c r="M344" s="247"/>
      <c r="N344" s="245" t="str">
        <f>IF(PAF!I352="","",PAF!I352)</f>
        <v/>
      </c>
      <c r="O344" s="245" t="str">
        <f>IF(PAF!J352="","",PAF!J352)</f>
        <v/>
      </c>
      <c r="P344" s="245" t="str">
        <f>IF(PAF!K352="","",PAF!K352)</f>
        <v/>
      </c>
      <c r="Q344" s="245" t="str">
        <f>IF(PAF!L352="","",PAF!L352)</f>
        <v/>
      </c>
      <c r="S344" s="153">
        <f t="shared" si="15"/>
        <v>15</v>
      </c>
      <c r="T344" s="154" t="str">
        <f t="shared" si="17"/>
        <v>No</v>
      </c>
      <c r="U344" s="154">
        <v>338</v>
      </c>
    </row>
    <row r="345" spans="2:21">
      <c r="B345" s="244" t="str">
        <f t="shared" si="16"/>
        <v>__</v>
      </c>
      <c r="C345" s="244" t="str">
        <f>IF(PAF!C353="","",PAF!C353)</f>
        <v/>
      </c>
      <c r="D345" s="245" t="str">
        <f>IF(N345&lt;&gt;"",PAF!$Y353,"")</f>
        <v/>
      </c>
      <c r="E345" s="246" t="str">
        <f>IF(PAF!D353="","",PAF!D353)</f>
        <v/>
      </c>
      <c r="F345" s="246"/>
      <c r="G345" s="245" t="str">
        <f>IF(PAF!E353="","",PAF!E353)</f>
        <v/>
      </c>
      <c r="H345" s="245" t="str">
        <f>IF(PAF!F353="","",PAF!F353)</f>
        <v/>
      </c>
      <c r="I345" s="247" t="str">
        <f>IF(PAF!G353="","",PAF!G353)</f>
        <v/>
      </c>
      <c r="J345" s="247" t="str">
        <f>IF(PAF!H353="","",PAF!H353)</f>
        <v/>
      </c>
      <c r="K345" s="247"/>
      <c r="L345" s="247"/>
      <c r="M345" s="247"/>
      <c r="N345" s="245" t="str">
        <f>IF(PAF!I353="","",PAF!I353)</f>
        <v/>
      </c>
      <c r="O345" s="245" t="str">
        <f>IF(PAF!J353="","",PAF!J353)</f>
        <v/>
      </c>
      <c r="P345" s="245" t="str">
        <f>IF(PAF!K353="","",PAF!K353)</f>
        <v/>
      </c>
      <c r="Q345" s="245" t="str">
        <f>IF(PAF!L353="","",PAF!L353)</f>
        <v/>
      </c>
      <c r="S345" s="153">
        <f t="shared" si="15"/>
        <v>15</v>
      </c>
      <c r="T345" s="154" t="str">
        <f t="shared" si="17"/>
        <v>No</v>
      </c>
      <c r="U345" s="154">
        <v>339</v>
      </c>
    </row>
    <row r="346" spans="2:21">
      <c r="B346" s="244" t="str">
        <f t="shared" si="16"/>
        <v>__</v>
      </c>
      <c r="C346" s="244" t="str">
        <f>IF(PAF!C354="","",PAF!C354)</f>
        <v/>
      </c>
      <c r="D346" s="245" t="str">
        <f>IF(N346&lt;&gt;"",PAF!$Y354,"")</f>
        <v/>
      </c>
      <c r="E346" s="246" t="str">
        <f>IF(PAF!D354="","",PAF!D354)</f>
        <v/>
      </c>
      <c r="F346" s="246"/>
      <c r="G346" s="245" t="str">
        <f>IF(PAF!E354="","",PAF!E354)</f>
        <v/>
      </c>
      <c r="H346" s="245" t="str">
        <f>IF(PAF!F354="","",PAF!F354)</f>
        <v/>
      </c>
      <c r="I346" s="247" t="str">
        <f>IF(PAF!G354="","",PAF!G354)</f>
        <v/>
      </c>
      <c r="J346" s="247" t="str">
        <f>IF(PAF!H354="","",PAF!H354)</f>
        <v/>
      </c>
      <c r="K346" s="247"/>
      <c r="L346" s="247"/>
      <c r="M346" s="247"/>
      <c r="N346" s="245" t="str">
        <f>IF(PAF!I354="","",PAF!I354)</f>
        <v/>
      </c>
      <c r="O346" s="245" t="str">
        <f>IF(PAF!J354="","",PAF!J354)</f>
        <v/>
      </c>
      <c r="P346" s="245" t="str">
        <f>IF(PAF!K354="","",PAF!K354)</f>
        <v/>
      </c>
      <c r="Q346" s="245" t="str">
        <f>IF(PAF!L354="","",PAF!L354)</f>
        <v/>
      </c>
      <c r="S346" s="153">
        <f t="shared" si="15"/>
        <v>15</v>
      </c>
      <c r="T346" s="154" t="str">
        <f t="shared" si="17"/>
        <v>No</v>
      </c>
      <c r="U346" s="154">
        <v>340</v>
      </c>
    </row>
    <row r="347" spans="2:21">
      <c r="B347" s="244" t="str">
        <f t="shared" si="16"/>
        <v>__</v>
      </c>
      <c r="C347" s="244" t="str">
        <f>IF(PAF!C355="","",PAF!C355)</f>
        <v/>
      </c>
      <c r="D347" s="245" t="str">
        <f>IF(N347&lt;&gt;"",PAF!$Y355,"")</f>
        <v/>
      </c>
      <c r="E347" s="246" t="str">
        <f>IF(PAF!D355="","",PAF!D355)</f>
        <v/>
      </c>
      <c r="F347" s="246"/>
      <c r="G347" s="245" t="str">
        <f>IF(PAF!E355="","",PAF!E355)</f>
        <v/>
      </c>
      <c r="H347" s="245" t="str">
        <f>IF(PAF!F355="","",PAF!F355)</f>
        <v/>
      </c>
      <c r="I347" s="247" t="str">
        <f>IF(PAF!G355="","",PAF!G355)</f>
        <v/>
      </c>
      <c r="J347" s="247" t="str">
        <f>IF(PAF!H355="","",PAF!H355)</f>
        <v/>
      </c>
      <c r="K347" s="247"/>
      <c r="L347" s="247"/>
      <c r="M347" s="247"/>
      <c r="N347" s="245" t="str">
        <f>IF(PAF!I355="","",PAF!I355)</f>
        <v/>
      </c>
      <c r="O347" s="245" t="str">
        <f>IF(PAF!J355="","",PAF!J355)</f>
        <v/>
      </c>
      <c r="P347" s="245" t="str">
        <f>IF(PAF!K355="","",PAF!K355)</f>
        <v/>
      </c>
      <c r="Q347" s="245" t="str">
        <f>IF(PAF!L355="","",PAF!L355)</f>
        <v/>
      </c>
      <c r="S347" s="153">
        <f t="shared" si="15"/>
        <v>15</v>
      </c>
      <c r="T347" s="154" t="str">
        <f t="shared" si="17"/>
        <v>No</v>
      </c>
      <c r="U347" s="154">
        <v>341</v>
      </c>
    </row>
    <row r="348" spans="2:21">
      <c r="B348" s="244" t="str">
        <f t="shared" si="16"/>
        <v>__</v>
      </c>
      <c r="C348" s="244" t="str">
        <f>IF(PAF!C356="","",PAF!C356)</f>
        <v/>
      </c>
      <c r="D348" s="245" t="str">
        <f>IF(N348&lt;&gt;"",PAF!$Y356,"")</f>
        <v/>
      </c>
      <c r="E348" s="246" t="str">
        <f>IF(PAF!D356="","",PAF!D356)</f>
        <v/>
      </c>
      <c r="F348" s="246"/>
      <c r="G348" s="245" t="str">
        <f>IF(PAF!E356="","",PAF!E356)</f>
        <v/>
      </c>
      <c r="H348" s="245" t="str">
        <f>IF(PAF!F356="","",PAF!F356)</f>
        <v/>
      </c>
      <c r="I348" s="247" t="str">
        <f>IF(PAF!G356="","",PAF!G356)</f>
        <v/>
      </c>
      <c r="J348" s="247" t="str">
        <f>IF(PAF!H356="","",PAF!H356)</f>
        <v/>
      </c>
      <c r="K348" s="247"/>
      <c r="L348" s="247"/>
      <c r="M348" s="247"/>
      <c r="N348" s="245" t="str">
        <f>IF(PAF!I356="","",PAF!I356)</f>
        <v/>
      </c>
      <c r="O348" s="245" t="str">
        <f>IF(PAF!J356="","",PAF!J356)</f>
        <v/>
      </c>
      <c r="P348" s="245" t="str">
        <f>IF(PAF!K356="","",PAF!K356)</f>
        <v/>
      </c>
      <c r="Q348" s="245" t="str">
        <f>IF(PAF!L356="","",PAF!L356)</f>
        <v/>
      </c>
      <c r="S348" s="153">
        <f t="shared" si="15"/>
        <v>15</v>
      </c>
      <c r="T348" s="154" t="str">
        <f t="shared" si="17"/>
        <v>No</v>
      </c>
      <c r="U348" s="154">
        <v>342</v>
      </c>
    </row>
    <row r="349" spans="2:21">
      <c r="B349" s="244" t="str">
        <f t="shared" si="16"/>
        <v>__</v>
      </c>
      <c r="C349" s="244" t="str">
        <f>IF(PAF!C357="","",PAF!C357)</f>
        <v/>
      </c>
      <c r="D349" s="245" t="str">
        <f>IF(N349&lt;&gt;"",PAF!$Y357,"")</f>
        <v/>
      </c>
      <c r="E349" s="246" t="str">
        <f>IF(PAF!D357="","",PAF!D357)</f>
        <v/>
      </c>
      <c r="F349" s="246"/>
      <c r="G349" s="245" t="str">
        <f>IF(PAF!E357="","",PAF!E357)</f>
        <v/>
      </c>
      <c r="H349" s="245" t="str">
        <f>IF(PAF!F357="","",PAF!F357)</f>
        <v/>
      </c>
      <c r="I349" s="247" t="str">
        <f>IF(PAF!G357="","",PAF!G357)</f>
        <v/>
      </c>
      <c r="J349" s="247" t="str">
        <f>IF(PAF!H357="","",PAF!H357)</f>
        <v/>
      </c>
      <c r="K349" s="247"/>
      <c r="L349" s="247"/>
      <c r="M349" s="247"/>
      <c r="N349" s="245" t="str">
        <f>IF(PAF!I357="","",PAF!I357)</f>
        <v/>
      </c>
      <c r="O349" s="245" t="str">
        <f>IF(PAF!J357="","",PAF!J357)</f>
        <v/>
      </c>
      <c r="P349" s="245" t="str">
        <f>IF(PAF!K357="","",PAF!K357)</f>
        <v/>
      </c>
      <c r="Q349" s="245" t="str">
        <f>IF(PAF!L357="","",PAF!L357)</f>
        <v/>
      </c>
      <c r="S349" s="153">
        <f t="shared" si="15"/>
        <v>15</v>
      </c>
      <c r="T349" s="154" t="str">
        <f t="shared" si="17"/>
        <v>No</v>
      </c>
      <c r="U349" s="154">
        <v>343</v>
      </c>
    </row>
    <row r="350" spans="2:21">
      <c r="B350" s="244" t="str">
        <f t="shared" si="16"/>
        <v>__</v>
      </c>
      <c r="C350" s="244" t="str">
        <f>IF(PAF!C358="","",PAF!C358)</f>
        <v/>
      </c>
      <c r="D350" s="245" t="str">
        <f>IF(N350&lt;&gt;"",PAF!$Y358,"")</f>
        <v/>
      </c>
      <c r="E350" s="246" t="str">
        <f>IF(PAF!D358="","",PAF!D358)</f>
        <v/>
      </c>
      <c r="F350" s="246"/>
      <c r="G350" s="245" t="str">
        <f>IF(PAF!E358="","",PAF!E358)</f>
        <v/>
      </c>
      <c r="H350" s="245" t="str">
        <f>IF(PAF!F358="","",PAF!F358)</f>
        <v/>
      </c>
      <c r="I350" s="247" t="str">
        <f>IF(PAF!G358="","",PAF!G358)</f>
        <v/>
      </c>
      <c r="J350" s="247" t="str">
        <f>IF(PAF!H358="","",PAF!H358)</f>
        <v/>
      </c>
      <c r="K350" s="247"/>
      <c r="L350" s="247"/>
      <c r="M350" s="247"/>
      <c r="N350" s="245" t="str">
        <f>IF(PAF!I358="","",PAF!I358)</f>
        <v/>
      </c>
      <c r="O350" s="245" t="str">
        <f>IF(PAF!J358="","",PAF!J358)</f>
        <v/>
      </c>
      <c r="P350" s="245" t="str">
        <f>IF(PAF!K358="","",PAF!K358)</f>
        <v/>
      </c>
      <c r="Q350" s="245" t="str">
        <f>IF(PAF!L358="","",PAF!L358)</f>
        <v/>
      </c>
      <c r="S350" s="153">
        <f t="shared" si="15"/>
        <v>15</v>
      </c>
      <c r="T350" s="154" t="str">
        <f t="shared" si="17"/>
        <v>No</v>
      </c>
      <c r="U350" s="154">
        <v>344</v>
      </c>
    </row>
    <row r="351" spans="2:21">
      <c r="B351" s="244" t="str">
        <f t="shared" si="16"/>
        <v>__</v>
      </c>
      <c r="C351" s="244" t="str">
        <f>IF(PAF!C359="","",PAF!C359)</f>
        <v/>
      </c>
      <c r="D351" s="245" t="str">
        <f>IF(N351&lt;&gt;"",PAF!$Y359,"")</f>
        <v/>
      </c>
      <c r="E351" s="246" t="str">
        <f>IF(PAF!D359="","",PAF!D359)</f>
        <v/>
      </c>
      <c r="F351" s="246"/>
      <c r="G351" s="245" t="str">
        <f>IF(PAF!E359="","",PAF!E359)</f>
        <v/>
      </c>
      <c r="H351" s="245" t="str">
        <f>IF(PAF!F359="","",PAF!F359)</f>
        <v/>
      </c>
      <c r="I351" s="247" t="str">
        <f>IF(PAF!G359="","",PAF!G359)</f>
        <v/>
      </c>
      <c r="J351" s="247" t="str">
        <f>IF(PAF!H359="","",PAF!H359)</f>
        <v/>
      </c>
      <c r="K351" s="247"/>
      <c r="L351" s="247"/>
      <c r="M351" s="247"/>
      <c r="N351" s="245" t="str">
        <f>IF(PAF!I359="","",PAF!I359)</f>
        <v/>
      </c>
      <c r="O351" s="245" t="str">
        <f>IF(PAF!J359="","",PAF!J359)</f>
        <v/>
      </c>
      <c r="P351" s="245" t="str">
        <f>IF(PAF!K359="","",PAF!K359)</f>
        <v/>
      </c>
      <c r="Q351" s="245" t="str">
        <f>IF(PAF!L359="","",PAF!L359)</f>
        <v/>
      </c>
      <c r="S351" s="153">
        <f t="shared" si="15"/>
        <v>15</v>
      </c>
      <c r="T351" s="154" t="str">
        <f t="shared" si="17"/>
        <v>No</v>
      </c>
      <c r="U351" s="154">
        <v>345</v>
      </c>
    </row>
    <row r="352" spans="2:21">
      <c r="B352" s="244" t="str">
        <f t="shared" si="16"/>
        <v>__</v>
      </c>
      <c r="C352" s="244" t="str">
        <f>IF(PAF!C360="","",PAF!C360)</f>
        <v/>
      </c>
      <c r="D352" s="245" t="str">
        <f>IF(N352&lt;&gt;"",PAF!$Y360,"")</f>
        <v/>
      </c>
      <c r="E352" s="246" t="str">
        <f>IF(PAF!D360="","",PAF!D360)</f>
        <v/>
      </c>
      <c r="F352" s="246"/>
      <c r="G352" s="245" t="str">
        <f>IF(PAF!E360="","",PAF!E360)</f>
        <v/>
      </c>
      <c r="H352" s="245" t="str">
        <f>IF(PAF!F360="","",PAF!F360)</f>
        <v/>
      </c>
      <c r="I352" s="247" t="str">
        <f>IF(PAF!G360="","",PAF!G360)</f>
        <v/>
      </c>
      <c r="J352" s="247" t="str">
        <f>IF(PAF!H360="","",PAF!H360)</f>
        <v/>
      </c>
      <c r="K352" s="247"/>
      <c r="L352" s="247"/>
      <c r="M352" s="247"/>
      <c r="N352" s="245" t="str">
        <f>IF(PAF!I360="","",PAF!I360)</f>
        <v/>
      </c>
      <c r="O352" s="245" t="str">
        <f>IF(PAF!J360="","",PAF!J360)</f>
        <v/>
      </c>
      <c r="P352" s="245" t="str">
        <f>IF(PAF!K360="","",PAF!K360)</f>
        <v/>
      </c>
      <c r="Q352" s="245" t="str">
        <f>IF(PAF!L360="","",PAF!L360)</f>
        <v/>
      </c>
      <c r="S352" s="153">
        <f t="shared" si="15"/>
        <v>15</v>
      </c>
      <c r="T352" s="154" t="str">
        <f t="shared" si="17"/>
        <v>No</v>
      </c>
      <c r="U352" s="154">
        <v>346</v>
      </c>
    </row>
    <row r="353" spans="2:21">
      <c r="B353" s="244" t="str">
        <f t="shared" si="16"/>
        <v>__</v>
      </c>
      <c r="C353" s="244" t="str">
        <f>IF(PAF!C361="","",PAF!C361)</f>
        <v/>
      </c>
      <c r="D353" s="245" t="str">
        <f>IF(N353&lt;&gt;"",PAF!$Y361,"")</f>
        <v/>
      </c>
      <c r="E353" s="246" t="str">
        <f>IF(PAF!D361="","",PAF!D361)</f>
        <v/>
      </c>
      <c r="F353" s="246"/>
      <c r="G353" s="245" t="str">
        <f>IF(PAF!E361="","",PAF!E361)</f>
        <v/>
      </c>
      <c r="H353" s="245" t="str">
        <f>IF(PAF!F361="","",PAF!F361)</f>
        <v/>
      </c>
      <c r="I353" s="247" t="str">
        <f>IF(PAF!G361="","",PAF!G361)</f>
        <v/>
      </c>
      <c r="J353" s="247" t="str">
        <f>IF(PAF!H361="","",PAF!H361)</f>
        <v/>
      </c>
      <c r="K353" s="247"/>
      <c r="L353" s="247"/>
      <c r="M353" s="247"/>
      <c r="N353" s="245" t="str">
        <f>IF(PAF!I361="","",PAF!I361)</f>
        <v/>
      </c>
      <c r="O353" s="245" t="str">
        <f>IF(PAF!J361="","",PAF!J361)</f>
        <v/>
      </c>
      <c r="P353" s="245" t="str">
        <f>IF(PAF!K361="","",PAF!K361)</f>
        <v/>
      </c>
      <c r="Q353" s="245" t="str">
        <f>IF(PAF!L361="","",PAF!L361)</f>
        <v/>
      </c>
      <c r="S353" s="153">
        <f t="shared" si="15"/>
        <v>15</v>
      </c>
      <c r="T353" s="154" t="str">
        <f t="shared" si="17"/>
        <v>No</v>
      </c>
      <c r="U353" s="154">
        <v>347</v>
      </c>
    </row>
    <row r="354" spans="2:21">
      <c r="B354" s="244" t="str">
        <f t="shared" si="16"/>
        <v>__</v>
      </c>
      <c r="C354" s="244" t="str">
        <f>IF(PAF!C362="","",PAF!C362)</f>
        <v/>
      </c>
      <c r="D354" s="245" t="str">
        <f>IF(N354&lt;&gt;"",PAF!$Y362,"")</f>
        <v/>
      </c>
      <c r="E354" s="246" t="str">
        <f>IF(PAF!D362="","",PAF!D362)</f>
        <v/>
      </c>
      <c r="F354" s="246"/>
      <c r="G354" s="245" t="str">
        <f>IF(PAF!E362="","",PAF!E362)</f>
        <v/>
      </c>
      <c r="H354" s="245" t="str">
        <f>IF(PAF!F362="","",PAF!F362)</f>
        <v/>
      </c>
      <c r="I354" s="247" t="str">
        <f>IF(PAF!G362="","",PAF!G362)</f>
        <v/>
      </c>
      <c r="J354" s="247" t="str">
        <f>IF(PAF!H362="","",PAF!H362)</f>
        <v/>
      </c>
      <c r="K354" s="247"/>
      <c r="L354" s="247"/>
      <c r="M354" s="247"/>
      <c r="N354" s="245" t="str">
        <f>IF(PAF!I362="","",PAF!I362)</f>
        <v/>
      </c>
      <c r="O354" s="245" t="str">
        <f>IF(PAF!J362="","",PAF!J362)</f>
        <v/>
      </c>
      <c r="P354" s="245" t="str">
        <f>IF(PAF!K362="","",PAF!K362)</f>
        <v/>
      </c>
      <c r="Q354" s="245" t="str">
        <f>IF(PAF!L362="","",PAF!L362)</f>
        <v/>
      </c>
      <c r="S354" s="153">
        <f t="shared" si="15"/>
        <v>15</v>
      </c>
      <c r="T354" s="154" t="str">
        <f t="shared" si="17"/>
        <v>No</v>
      </c>
      <c r="U354" s="154">
        <v>348</v>
      </c>
    </row>
    <row r="355" spans="2:21">
      <c r="B355" s="244" t="str">
        <f t="shared" si="16"/>
        <v>__</v>
      </c>
      <c r="C355" s="244" t="str">
        <f>IF(PAF!C363="","",PAF!C363)</f>
        <v/>
      </c>
      <c r="D355" s="245" t="str">
        <f>IF(N355&lt;&gt;"",PAF!$Y363,"")</f>
        <v/>
      </c>
      <c r="E355" s="246" t="str">
        <f>IF(PAF!D363="","",PAF!D363)</f>
        <v/>
      </c>
      <c r="F355" s="246"/>
      <c r="G355" s="245" t="str">
        <f>IF(PAF!E363="","",PAF!E363)</f>
        <v/>
      </c>
      <c r="H355" s="245" t="str">
        <f>IF(PAF!F363="","",PAF!F363)</f>
        <v/>
      </c>
      <c r="I355" s="247" t="str">
        <f>IF(PAF!G363="","",PAF!G363)</f>
        <v/>
      </c>
      <c r="J355" s="247" t="str">
        <f>IF(PAF!H363="","",PAF!H363)</f>
        <v/>
      </c>
      <c r="K355" s="247"/>
      <c r="L355" s="247"/>
      <c r="M355" s="247"/>
      <c r="N355" s="245" t="str">
        <f>IF(PAF!I363="","",PAF!I363)</f>
        <v/>
      </c>
      <c r="O355" s="245" t="str">
        <f>IF(PAF!J363="","",PAF!J363)</f>
        <v/>
      </c>
      <c r="P355" s="245" t="str">
        <f>IF(PAF!K363="","",PAF!K363)</f>
        <v/>
      </c>
      <c r="Q355" s="245" t="str">
        <f>IF(PAF!L363="","",PAF!L363)</f>
        <v/>
      </c>
      <c r="S355" s="153">
        <f t="shared" si="15"/>
        <v>15</v>
      </c>
      <c r="T355" s="154" t="str">
        <f t="shared" si="17"/>
        <v>No</v>
      </c>
      <c r="U355" s="154">
        <v>349</v>
      </c>
    </row>
    <row r="356" spans="2:21">
      <c r="B356" s="244" t="str">
        <f t="shared" si="16"/>
        <v>__</v>
      </c>
      <c r="C356" s="244" t="str">
        <f>IF(PAF!C364="","",PAF!C364)</f>
        <v/>
      </c>
      <c r="D356" s="245" t="str">
        <f>IF(N356&lt;&gt;"",PAF!$Y364,"")</f>
        <v/>
      </c>
      <c r="E356" s="246" t="str">
        <f>IF(PAF!D364="","",PAF!D364)</f>
        <v/>
      </c>
      <c r="F356" s="246"/>
      <c r="G356" s="245" t="str">
        <f>IF(PAF!E364="","",PAF!E364)</f>
        <v/>
      </c>
      <c r="H356" s="245" t="str">
        <f>IF(PAF!F364="","",PAF!F364)</f>
        <v/>
      </c>
      <c r="I356" s="247" t="str">
        <f>IF(PAF!G364="","",PAF!G364)</f>
        <v/>
      </c>
      <c r="J356" s="247" t="str">
        <f>IF(PAF!H364="","",PAF!H364)</f>
        <v/>
      </c>
      <c r="K356" s="247"/>
      <c r="L356" s="247"/>
      <c r="M356" s="247"/>
      <c r="N356" s="245" t="str">
        <f>IF(PAF!I364="","",PAF!I364)</f>
        <v/>
      </c>
      <c r="O356" s="245" t="str">
        <f>IF(PAF!J364="","",PAF!J364)</f>
        <v/>
      </c>
      <c r="P356" s="245" t="str">
        <f>IF(PAF!K364="","",PAF!K364)</f>
        <v/>
      </c>
      <c r="Q356" s="245" t="str">
        <f>IF(PAF!L364="","",PAF!L364)</f>
        <v/>
      </c>
      <c r="S356" s="153">
        <f t="shared" si="15"/>
        <v>15</v>
      </c>
      <c r="T356" s="154" t="str">
        <f t="shared" si="17"/>
        <v>No</v>
      </c>
      <c r="U356" s="154">
        <v>350</v>
      </c>
    </row>
    <row r="357" spans="2:21">
      <c r="B357" s="244" t="str">
        <f t="shared" si="16"/>
        <v>__</v>
      </c>
      <c r="C357" s="244" t="str">
        <f>IF(PAF!C365="","",PAF!C365)</f>
        <v/>
      </c>
      <c r="D357" s="245" t="str">
        <f>IF(N357&lt;&gt;"",PAF!$Y365,"")</f>
        <v/>
      </c>
      <c r="E357" s="246" t="str">
        <f>IF(PAF!D365="","",PAF!D365)</f>
        <v/>
      </c>
      <c r="F357" s="246"/>
      <c r="G357" s="245" t="str">
        <f>IF(PAF!E365="","",PAF!E365)</f>
        <v/>
      </c>
      <c r="H357" s="245" t="str">
        <f>IF(PAF!F365="","",PAF!F365)</f>
        <v/>
      </c>
      <c r="I357" s="247" t="str">
        <f>IF(PAF!G365="","",PAF!G365)</f>
        <v/>
      </c>
      <c r="J357" s="247" t="str">
        <f>IF(PAF!H365="","",PAF!H365)</f>
        <v/>
      </c>
      <c r="K357" s="247"/>
      <c r="L357" s="247"/>
      <c r="M357" s="247"/>
      <c r="N357" s="245" t="str">
        <f>IF(PAF!I365="","",PAF!I365)</f>
        <v/>
      </c>
      <c r="O357" s="245" t="str">
        <f>IF(PAF!J365="","",PAF!J365)</f>
        <v/>
      </c>
      <c r="P357" s="245" t="str">
        <f>IF(PAF!K365="","",PAF!K365)</f>
        <v/>
      </c>
      <c r="Q357" s="245" t="str">
        <f>IF(PAF!L365="","",PAF!L365)</f>
        <v/>
      </c>
      <c r="S357" s="153">
        <f t="shared" si="15"/>
        <v>15</v>
      </c>
      <c r="T357" s="154" t="str">
        <f t="shared" si="17"/>
        <v>No</v>
      </c>
      <c r="U357" s="154">
        <v>351</v>
      </c>
    </row>
    <row r="358" spans="2:21">
      <c r="B358" s="244" t="str">
        <f t="shared" si="16"/>
        <v>__</v>
      </c>
      <c r="C358" s="244" t="str">
        <f>IF(PAF!C366="","",PAF!C366)</f>
        <v/>
      </c>
      <c r="D358" s="245" t="str">
        <f>IF(N358&lt;&gt;"",PAF!$Y366,"")</f>
        <v/>
      </c>
      <c r="E358" s="246" t="str">
        <f>IF(PAF!D366="","",PAF!D366)</f>
        <v/>
      </c>
      <c r="F358" s="246"/>
      <c r="G358" s="245" t="str">
        <f>IF(PAF!E366="","",PAF!E366)</f>
        <v/>
      </c>
      <c r="H358" s="245" t="str">
        <f>IF(PAF!F366="","",PAF!F366)</f>
        <v/>
      </c>
      <c r="I358" s="247" t="str">
        <f>IF(PAF!G366="","",PAF!G366)</f>
        <v/>
      </c>
      <c r="J358" s="247" t="str">
        <f>IF(PAF!H366="","",PAF!H366)</f>
        <v/>
      </c>
      <c r="K358" s="247"/>
      <c r="L358" s="247"/>
      <c r="M358" s="247"/>
      <c r="N358" s="245" t="str">
        <f>IF(PAF!I366="","",PAF!I366)</f>
        <v/>
      </c>
      <c r="O358" s="245" t="str">
        <f>IF(PAF!J366="","",PAF!J366)</f>
        <v/>
      </c>
      <c r="P358" s="245" t="str">
        <f>IF(PAF!K366="","",PAF!K366)</f>
        <v/>
      </c>
      <c r="Q358" s="245" t="str">
        <f>IF(PAF!L366="","",PAF!L366)</f>
        <v/>
      </c>
      <c r="S358" s="153">
        <f t="shared" si="15"/>
        <v>15</v>
      </c>
      <c r="T358" s="154" t="str">
        <f t="shared" si="17"/>
        <v>No</v>
      </c>
      <c r="U358" s="154">
        <v>352</v>
      </c>
    </row>
    <row r="359" spans="2:21">
      <c r="B359" s="244" t="str">
        <f t="shared" si="16"/>
        <v>__</v>
      </c>
      <c r="C359" s="244" t="str">
        <f>IF(PAF!C367="","",PAF!C367)</f>
        <v/>
      </c>
      <c r="D359" s="245" t="str">
        <f>IF(N359&lt;&gt;"",PAF!$Y367,"")</f>
        <v/>
      </c>
      <c r="E359" s="246" t="str">
        <f>IF(PAF!D367="","",PAF!D367)</f>
        <v/>
      </c>
      <c r="F359" s="246"/>
      <c r="G359" s="245" t="str">
        <f>IF(PAF!E367="","",PAF!E367)</f>
        <v/>
      </c>
      <c r="H359" s="245" t="str">
        <f>IF(PAF!F367="","",PAF!F367)</f>
        <v/>
      </c>
      <c r="I359" s="247" t="str">
        <f>IF(PAF!G367="","",PAF!G367)</f>
        <v/>
      </c>
      <c r="J359" s="247" t="str">
        <f>IF(PAF!H367="","",PAF!H367)</f>
        <v/>
      </c>
      <c r="K359" s="247"/>
      <c r="L359" s="247"/>
      <c r="M359" s="247"/>
      <c r="N359" s="245" t="str">
        <f>IF(PAF!I367="","",PAF!I367)</f>
        <v/>
      </c>
      <c r="O359" s="245" t="str">
        <f>IF(PAF!J367="","",PAF!J367)</f>
        <v/>
      </c>
      <c r="P359" s="245" t="str">
        <f>IF(PAF!K367="","",PAF!K367)</f>
        <v/>
      </c>
      <c r="Q359" s="245" t="str">
        <f>IF(PAF!L367="","",PAF!L367)</f>
        <v/>
      </c>
      <c r="S359" s="153">
        <f t="shared" si="15"/>
        <v>15</v>
      </c>
      <c r="T359" s="154" t="str">
        <f t="shared" si="17"/>
        <v>No</v>
      </c>
      <c r="U359" s="154">
        <v>353</v>
      </c>
    </row>
    <row r="360" spans="2:21">
      <c r="B360" s="244" t="str">
        <f t="shared" si="16"/>
        <v>__</v>
      </c>
      <c r="C360" s="244" t="str">
        <f>IF(PAF!C368="","",PAF!C368)</f>
        <v/>
      </c>
      <c r="D360" s="245" t="str">
        <f>IF(N360&lt;&gt;"",PAF!$Y368,"")</f>
        <v/>
      </c>
      <c r="E360" s="246" t="str">
        <f>IF(PAF!D368="","",PAF!D368)</f>
        <v/>
      </c>
      <c r="F360" s="246"/>
      <c r="G360" s="245" t="str">
        <f>IF(PAF!E368="","",PAF!E368)</f>
        <v/>
      </c>
      <c r="H360" s="245" t="str">
        <f>IF(PAF!F368="","",PAF!F368)</f>
        <v/>
      </c>
      <c r="I360" s="247" t="str">
        <f>IF(PAF!G368="","",PAF!G368)</f>
        <v/>
      </c>
      <c r="J360" s="247" t="str">
        <f>IF(PAF!H368="","",PAF!H368)</f>
        <v/>
      </c>
      <c r="K360" s="247"/>
      <c r="L360" s="247"/>
      <c r="M360" s="247"/>
      <c r="N360" s="245" t="str">
        <f>IF(PAF!I368="","",PAF!I368)</f>
        <v/>
      </c>
      <c r="O360" s="245" t="str">
        <f>IF(PAF!J368="","",PAF!J368)</f>
        <v/>
      </c>
      <c r="P360" s="245" t="str">
        <f>IF(PAF!K368="","",PAF!K368)</f>
        <v/>
      </c>
      <c r="Q360" s="245" t="str">
        <f>IF(PAF!L368="","",PAF!L368)</f>
        <v/>
      </c>
      <c r="S360" s="153">
        <f t="shared" si="15"/>
        <v>15</v>
      </c>
      <c r="T360" s="154" t="str">
        <f t="shared" si="17"/>
        <v>No</v>
      </c>
      <c r="U360" s="154">
        <v>354</v>
      </c>
    </row>
    <row r="361" spans="2:21">
      <c r="B361" s="244" t="str">
        <f t="shared" si="16"/>
        <v>__</v>
      </c>
      <c r="C361" s="244" t="str">
        <f>IF(PAF!C369="","",PAF!C369)</f>
        <v/>
      </c>
      <c r="D361" s="245" t="str">
        <f>IF(N361&lt;&gt;"",PAF!$Y369,"")</f>
        <v/>
      </c>
      <c r="E361" s="246" t="str">
        <f>IF(PAF!D369="","",PAF!D369)</f>
        <v/>
      </c>
      <c r="F361" s="246"/>
      <c r="G361" s="245" t="str">
        <f>IF(PAF!E369="","",PAF!E369)</f>
        <v/>
      </c>
      <c r="H361" s="245" t="str">
        <f>IF(PAF!F369="","",PAF!F369)</f>
        <v/>
      </c>
      <c r="I361" s="247" t="str">
        <f>IF(PAF!G369="","",PAF!G369)</f>
        <v/>
      </c>
      <c r="J361" s="247" t="str">
        <f>IF(PAF!H369="","",PAF!H369)</f>
        <v/>
      </c>
      <c r="K361" s="247"/>
      <c r="L361" s="247"/>
      <c r="M361" s="247"/>
      <c r="N361" s="245" t="str">
        <f>IF(PAF!I369="","",PAF!I369)</f>
        <v/>
      </c>
      <c r="O361" s="245" t="str">
        <f>IF(PAF!J369="","",PAF!J369)</f>
        <v/>
      </c>
      <c r="P361" s="245" t="str">
        <f>IF(PAF!K369="","",PAF!K369)</f>
        <v/>
      </c>
      <c r="Q361" s="245" t="str">
        <f>IF(PAF!L369="","",PAF!L369)</f>
        <v/>
      </c>
      <c r="S361" s="153">
        <f t="shared" si="15"/>
        <v>15</v>
      </c>
      <c r="T361" s="154" t="str">
        <f t="shared" si="17"/>
        <v>No</v>
      </c>
      <c r="U361" s="154">
        <v>355</v>
      </c>
    </row>
    <row r="362" spans="2:21">
      <c r="B362" s="244" t="str">
        <f t="shared" si="16"/>
        <v>__</v>
      </c>
      <c r="C362" s="244" t="str">
        <f>IF(PAF!C370="","",PAF!C370)</f>
        <v/>
      </c>
      <c r="D362" s="245" t="str">
        <f>IF(N362&lt;&gt;"",PAF!$Y370,"")</f>
        <v/>
      </c>
      <c r="E362" s="246" t="str">
        <f>IF(PAF!D370="","",PAF!D370)</f>
        <v/>
      </c>
      <c r="F362" s="246"/>
      <c r="G362" s="245" t="str">
        <f>IF(PAF!E370="","",PAF!E370)</f>
        <v/>
      </c>
      <c r="H362" s="245" t="str">
        <f>IF(PAF!F370="","",PAF!F370)</f>
        <v/>
      </c>
      <c r="I362" s="247" t="str">
        <f>IF(PAF!G370="","",PAF!G370)</f>
        <v/>
      </c>
      <c r="J362" s="247" t="str">
        <f>IF(PAF!H370="","",PAF!H370)</f>
        <v/>
      </c>
      <c r="K362" s="247"/>
      <c r="L362" s="247"/>
      <c r="M362" s="247"/>
      <c r="N362" s="245" t="str">
        <f>IF(PAF!I370="","",PAF!I370)</f>
        <v/>
      </c>
      <c r="O362" s="245" t="str">
        <f>IF(PAF!J370="","",PAF!J370)</f>
        <v/>
      </c>
      <c r="P362" s="245" t="str">
        <f>IF(PAF!K370="","",PAF!K370)</f>
        <v/>
      </c>
      <c r="Q362" s="245" t="str">
        <f>IF(PAF!L370="","",PAF!L370)</f>
        <v/>
      </c>
      <c r="S362" s="153">
        <f t="shared" si="15"/>
        <v>15</v>
      </c>
      <c r="T362" s="154" t="str">
        <f t="shared" si="17"/>
        <v>No</v>
      </c>
      <c r="U362" s="154">
        <v>356</v>
      </c>
    </row>
    <row r="363" spans="2:21">
      <c r="B363" s="244" t="str">
        <f t="shared" si="16"/>
        <v>__</v>
      </c>
      <c r="C363" s="244" t="str">
        <f>IF(PAF!C371="","",PAF!C371)</f>
        <v/>
      </c>
      <c r="D363" s="245" t="str">
        <f>IF(N363&lt;&gt;"",PAF!$Y371,"")</f>
        <v/>
      </c>
      <c r="E363" s="246" t="str">
        <f>IF(PAF!D371="","",PAF!D371)</f>
        <v/>
      </c>
      <c r="F363" s="246"/>
      <c r="G363" s="245" t="str">
        <f>IF(PAF!E371="","",PAF!E371)</f>
        <v/>
      </c>
      <c r="H363" s="245" t="str">
        <f>IF(PAF!F371="","",PAF!F371)</f>
        <v/>
      </c>
      <c r="I363" s="247" t="str">
        <f>IF(PAF!G371="","",PAF!G371)</f>
        <v/>
      </c>
      <c r="J363" s="247" t="str">
        <f>IF(PAF!H371="","",PAF!H371)</f>
        <v/>
      </c>
      <c r="K363" s="247"/>
      <c r="L363" s="247"/>
      <c r="M363" s="247"/>
      <c r="N363" s="245" t="str">
        <f>IF(PAF!I371="","",PAF!I371)</f>
        <v/>
      </c>
      <c r="O363" s="245" t="str">
        <f>IF(PAF!J371="","",PAF!J371)</f>
        <v/>
      </c>
      <c r="P363" s="245" t="str">
        <f>IF(PAF!K371="","",PAF!K371)</f>
        <v/>
      </c>
      <c r="Q363" s="245" t="str">
        <f>IF(PAF!L371="","",PAF!L371)</f>
        <v/>
      </c>
      <c r="S363" s="153">
        <f t="shared" si="15"/>
        <v>15</v>
      </c>
      <c r="T363" s="154" t="str">
        <f t="shared" si="17"/>
        <v>No</v>
      </c>
      <c r="U363" s="154">
        <v>357</v>
      </c>
    </row>
    <row r="364" spans="2:21">
      <c r="B364" s="244" t="str">
        <f t="shared" si="16"/>
        <v>__</v>
      </c>
      <c r="C364" s="244" t="str">
        <f>IF(PAF!C372="","",PAF!C372)</f>
        <v/>
      </c>
      <c r="D364" s="245" t="str">
        <f>IF(N364&lt;&gt;"",PAF!$Y372,"")</f>
        <v/>
      </c>
      <c r="E364" s="246" t="str">
        <f>IF(PAF!D372="","",PAF!D372)</f>
        <v/>
      </c>
      <c r="F364" s="246"/>
      <c r="G364" s="245" t="str">
        <f>IF(PAF!E372="","",PAF!E372)</f>
        <v/>
      </c>
      <c r="H364" s="245" t="str">
        <f>IF(PAF!F372="","",PAF!F372)</f>
        <v/>
      </c>
      <c r="I364" s="247" t="str">
        <f>IF(PAF!G372="","",PAF!G372)</f>
        <v/>
      </c>
      <c r="J364" s="247" t="str">
        <f>IF(PAF!H372="","",PAF!H372)</f>
        <v/>
      </c>
      <c r="K364" s="247"/>
      <c r="L364" s="247"/>
      <c r="M364" s="247"/>
      <c r="N364" s="245" t="str">
        <f>IF(PAF!I372="","",PAF!I372)</f>
        <v/>
      </c>
      <c r="O364" s="245" t="str">
        <f>IF(PAF!J372="","",PAF!J372)</f>
        <v/>
      </c>
      <c r="P364" s="245" t="str">
        <f>IF(PAF!K372="","",PAF!K372)</f>
        <v/>
      </c>
      <c r="Q364" s="245" t="str">
        <f>IF(PAF!L372="","",PAF!L372)</f>
        <v/>
      </c>
      <c r="S364" s="153">
        <f t="shared" si="15"/>
        <v>15</v>
      </c>
      <c r="T364" s="154" t="str">
        <f t="shared" si="17"/>
        <v>No</v>
      </c>
      <c r="U364" s="154">
        <v>358</v>
      </c>
    </row>
    <row r="365" spans="2:21">
      <c r="B365" s="244" t="str">
        <f t="shared" si="16"/>
        <v>__</v>
      </c>
      <c r="C365" s="244" t="str">
        <f>IF(PAF!C373="","",PAF!C373)</f>
        <v/>
      </c>
      <c r="D365" s="245" t="str">
        <f>IF(N365&lt;&gt;"",PAF!$Y373,"")</f>
        <v/>
      </c>
      <c r="E365" s="246" t="str">
        <f>IF(PAF!D373="","",PAF!D373)</f>
        <v/>
      </c>
      <c r="F365" s="246"/>
      <c r="G365" s="245" t="str">
        <f>IF(PAF!E373="","",PAF!E373)</f>
        <v/>
      </c>
      <c r="H365" s="245" t="str">
        <f>IF(PAF!F373="","",PAF!F373)</f>
        <v/>
      </c>
      <c r="I365" s="247" t="str">
        <f>IF(PAF!G373="","",PAF!G373)</f>
        <v/>
      </c>
      <c r="J365" s="247" t="str">
        <f>IF(PAF!H373="","",PAF!H373)</f>
        <v/>
      </c>
      <c r="K365" s="247"/>
      <c r="L365" s="247"/>
      <c r="M365" s="247"/>
      <c r="N365" s="245" t="str">
        <f>IF(PAF!I373="","",PAF!I373)</f>
        <v/>
      </c>
      <c r="O365" s="245" t="str">
        <f>IF(PAF!J373="","",PAF!J373)</f>
        <v/>
      </c>
      <c r="P365" s="245" t="str">
        <f>IF(PAF!K373="","",PAF!K373)</f>
        <v/>
      </c>
      <c r="Q365" s="245" t="str">
        <f>IF(PAF!L373="","",PAF!L373)</f>
        <v/>
      </c>
      <c r="S365" s="153">
        <f t="shared" si="15"/>
        <v>15</v>
      </c>
      <c r="T365" s="154" t="str">
        <f t="shared" si="17"/>
        <v>No</v>
      </c>
      <c r="U365" s="154">
        <v>359</v>
      </c>
    </row>
    <row r="366" spans="2:21">
      <c r="B366" s="244" t="str">
        <f t="shared" si="16"/>
        <v>__</v>
      </c>
      <c r="C366" s="244" t="str">
        <f>IF(PAF!C374="","",PAF!C374)</f>
        <v/>
      </c>
      <c r="D366" s="245" t="str">
        <f>IF(N366&lt;&gt;"",PAF!$Y374,"")</f>
        <v/>
      </c>
      <c r="E366" s="246" t="str">
        <f>IF(PAF!D374="","",PAF!D374)</f>
        <v/>
      </c>
      <c r="F366" s="246"/>
      <c r="G366" s="245" t="str">
        <f>IF(PAF!E374="","",PAF!E374)</f>
        <v/>
      </c>
      <c r="H366" s="245" t="str">
        <f>IF(PAF!F374="","",PAF!F374)</f>
        <v/>
      </c>
      <c r="I366" s="247" t="str">
        <f>IF(PAF!G374="","",PAF!G374)</f>
        <v/>
      </c>
      <c r="J366" s="247" t="str">
        <f>IF(PAF!H374="","",PAF!H374)</f>
        <v/>
      </c>
      <c r="K366" s="247"/>
      <c r="L366" s="247"/>
      <c r="M366" s="247"/>
      <c r="N366" s="245" t="str">
        <f>IF(PAF!I374="","",PAF!I374)</f>
        <v/>
      </c>
      <c r="O366" s="245" t="str">
        <f>IF(PAF!J374="","",PAF!J374)</f>
        <v/>
      </c>
      <c r="P366" s="245" t="str">
        <f>IF(PAF!K374="","",PAF!K374)</f>
        <v/>
      </c>
      <c r="Q366" s="245" t="str">
        <f>IF(PAF!L374="","",PAF!L374)</f>
        <v/>
      </c>
      <c r="S366" s="153">
        <f t="shared" si="15"/>
        <v>15</v>
      </c>
      <c r="T366" s="154" t="str">
        <f t="shared" si="17"/>
        <v>No</v>
      </c>
      <c r="U366" s="154">
        <v>360</v>
      </c>
    </row>
    <row r="367" spans="2:21">
      <c r="B367" s="244" t="str">
        <f t="shared" si="16"/>
        <v>__</v>
      </c>
      <c r="C367" s="244" t="str">
        <f>IF(PAF!C375="","",PAF!C375)</f>
        <v/>
      </c>
      <c r="D367" s="245" t="str">
        <f>IF(N367&lt;&gt;"",PAF!$Y375,"")</f>
        <v/>
      </c>
      <c r="E367" s="246" t="str">
        <f>IF(PAF!D375="","",PAF!D375)</f>
        <v/>
      </c>
      <c r="F367" s="246"/>
      <c r="G367" s="245" t="str">
        <f>IF(PAF!E375="","",PAF!E375)</f>
        <v/>
      </c>
      <c r="H367" s="245" t="str">
        <f>IF(PAF!F375="","",PAF!F375)</f>
        <v/>
      </c>
      <c r="I367" s="247" t="str">
        <f>IF(PAF!G375="","",PAF!G375)</f>
        <v/>
      </c>
      <c r="J367" s="247" t="str">
        <f>IF(PAF!H375="","",PAF!H375)</f>
        <v/>
      </c>
      <c r="K367" s="247"/>
      <c r="L367" s="247"/>
      <c r="M367" s="247"/>
      <c r="N367" s="245" t="str">
        <f>IF(PAF!I375="","",PAF!I375)</f>
        <v/>
      </c>
      <c r="O367" s="245" t="str">
        <f>IF(PAF!J375="","",PAF!J375)</f>
        <v/>
      </c>
      <c r="P367" s="245" t="str">
        <f>IF(PAF!K375="","",PAF!K375)</f>
        <v/>
      </c>
      <c r="Q367" s="245" t="str">
        <f>IF(PAF!L375="","",PAF!L375)</f>
        <v/>
      </c>
      <c r="S367" s="153">
        <f t="shared" si="15"/>
        <v>15</v>
      </c>
      <c r="T367" s="154" t="str">
        <f t="shared" si="17"/>
        <v>No</v>
      </c>
      <c r="U367" s="154">
        <v>361</v>
      </c>
    </row>
    <row r="368" spans="2:21">
      <c r="B368" s="244" t="str">
        <f t="shared" si="16"/>
        <v>__</v>
      </c>
      <c r="C368" s="244" t="str">
        <f>IF(PAF!C376="","",PAF!C376)</f>
        <v/>
      </c>
      <c r="D368" s="245" t="str">
        <f>IF(N368&lt;&gt;"",PAF!$Y376,"")</f>
        <v/>
      </c>
      <c r="E368" s="246" t="str">
        <f>IF(PAF!D376="","",PAF!D376)</f>
        <v/>
      </c>
      <c r="F368" s="246"/>
      <c r="G368" s="245" t="str">
        <f>IF(PAF!E376="","",PAF!E376)</f>
        <v/>
      </c>
      <c r="H368" s="245" t="str">
        <f>IF(PAF!F376="","",PAF!F376)</f>
        <v/>
      </c>
      <c r="I368" s="247" t="str">
        <f>IF(PAF!G376="","",PAF!G376)</f>
        <v/>
      </c>
      <c r="J368" s="247" t="str">
        <f>IF(PAF!H376="","",PAF!H376)</f>
        <v/>
      </c>
      <c r="K368" s="247"/>
      <c r="L368" s="247"/>
      <c r="M368" s="247"/>
      <c r="N368" s="245" t="str">
        <f>IF(PAF!I376="","",PAF!I376)</f>
        <v/>
      </c>
      <c r="O368" s="245" t="str">
        <f>IF(PAF!J376="","",PAF!J376)</f>
        <v/>
      </c>
      <c r="P368" s="245" t="str">
        <f>IF(PAF!K376="","",PAF!K376)</f>
        <v/>
      </c>
      <c r="Q368" s="245" t="str">
        <f>IF(PAF!L376="","",PAF!L376)</f>
        <v/>
      </c>
      <c r="S368" s="153">
        <f t="shared" si="15"/>
        <v>15</v>
      </c>
      <c r="T368" s="154" t="str">
        <f t="shared" si="17"/>
        <v>No</v>
      </c>
      <c r="U368" s="154">
        <v>362</v>
      </c>
    </row>
    <row r="369" spans="2:21">
      <c r="B369" s="244" t="str">
        <f t="shared" si="16"/>
        <v>__</v>
      </c>
      <c r="C369" s="244" t="str">
        <f>IF(PAF!C377="","",PAF!C377)</f>
        <v/>
      </c>
      <c r="D369" s="245" t="str">
        <f>IF(N369&lt;&gt;"",PAF!$Y377,"")</f>
        <v/>
      </c>
      <c r="E369" s="246" t="str">
        <f>IF(PAF!D377="","",PAF!D377)</f>
        <v/>
      </c>
      <c r="F369" s="246"/>
      <c r="G369" s="245" t="str">
        <f>IF(PAF!E377="","",PAF!E377)</f>
        <v/>
      </c>
      <c r="H369" s="245" t="str">
        <f>IF(PAF!F377="","",PAF!F377)</f>
        <v/>
      </c>
      <c r="I369" s="247" t="str">
        <f>IF(PAF!G377="","",PAF!G377)</f>
        <v/>
      </c>
      <c r="J369" s="247" t="str">
        <f>IF(PAF!H377="","",PAF!H377)</f>
        <v/>
      </c>
      <c r="K369" s="247"/>
      <c r="L369" s="247"/>
      <c r="M369" s="247"/>
      <c r="N369" s="245" t="str">
        <f>IF(PAF!I377="","",PAF!I377)</f>
        <v/>
      </c>
      <c r="O369" s="245" t="str">
        <f>IF(PAF!J377="","",PAF!J377)</f>
        <v/>
      </c>
      <c r="P369" s="245" t="str">
        <f>IF(PAF!K377="","",PAF!K377)</f>
        <v/>
      </c>
      <c r="Q369" s="245" t="str">
        <f>IF(PAF!L377="","",PAF!L377)</f>
        <v/>
      </c>
      <c r="S369" s="153">
        <f t="shared" si="15"/>
        <v>15</v>
      </c>
      <c r="T369" s="154" t="str">
        <f t="shared" si="17"/>
        <v>No</v>
      </c>
      <c r="U369" s="154">
        <v>363</v>
      </c>
    </row>
    <row r="370" spans="2:21">
      <c r="B370" s="244" t="str">
        <f t="shared" si="16"/>
        <v>__</v>
      </c>
      <c r="C370" s="244" t="str">
        <f>IF(PAF!C378="","",PAF!C378)</f>
        <v/>
      </c>
      <c r="D370" s="245" t="str">
        <f>IF(N370&lt;&gt;"",PAF!$Y378,"")</f>
        <v/>
      </c>
      <c r="E370" s="246" t="str">
        <f>IF(PAF!D378="","",PAF!D378)</f>
        <v/>
      </c>
      <c r="F370" s="246"/>
      <c r="G370" s="245" t="str">
        <f>IF(PAF!E378="","",PAF!E378)</f>
        <v/>
      </c>
      <c r="H370" s="245" t="str">
        <f>IF(PAF!F378="","",PAF!F378)</f>
        <v/>
      </c>
      <c r="I370" s="247" t="str">
        <f>IF(PAF!G378="","",PAF!G378)</f>
        <v/>
      </c>
      <c r="J370" s="247" t="str">
        <f>IF(PAF!H378="","",PAF!H378)</f>
        <v/>
      </c>
      <c r="K370" s="247"/>
      <c r="L370" s="247"/>
      <c r="M370" s="247"/>
      <c r="N370" s="245" t="str">
        <f>IF(PAF!I378="","",PAF!I378)</f>
        <v/>
      </c>
      <c r="O370" s="245" t="str">
        <f>IF(PAF!J378="","",PAF!J378)</f>
        <v/>
      </c>
      <c r="P370" s="245" t="str">
        <f>IF(PAF!K378="","",PAF!K378)</f>
        <v/>
      </c>
      <c r="Q370" s="245" t="str">
        <f>IF(PAF!L378="","",PAF!L378)</f>
        <v/>
      </c>
      <c r="S370" s="153">
        <f t="shared" si="15"/>
        <v>15</v>
      </c>
      <c r="T370" s="154" t="str">
        <f t="shared" si="17"/>
        <v>No</v>
      </c>
      <c r="U370" s="154">
        <v>364</v>
      </c>
    </row>
    <row r="371" spans="2:21">
      <c r="B371" s="244" t="str">
        <f t="shared" si="16"/>
        <v>__</v>
      </c>
      <c r="C371" s="244" t="str">
        <f>IF(PAF!C379="","",PAF!C379)</f>
        <v/>
      </c>
      <c r="D371" s="245" t="str">
        <f>IF(N371&lt;&gt;"",PAF!$Y379,"")</f>
        <v/>
      </c>
      <c r="E371" s="246" t="str">
        <f>IF(PAF!D379="","",PAF!D379)</f>
        <v/>
      </c>
      <c r="F371" s="246"/>
      <c r="G371" s="245" t="str">
        <f>IF(PAF!E379="","",PAF!E379)</f>
        <v/>
      </c>
      <c r="H371" s="245" t="str">
        <f>IF(PAF!F379="","",PAF!F379)</f>
        <v/>
      </c>
      <c r="I371" s="247" t="str">
        <f>IF(PAF!G379="","",PAF!G379)</f>
        <v/>
      </c>
      <c r="J371" s="247" t="str">
        <f>IF(PAF!H379="","",PAF!H379)</f>
        <v/>
      </c>
      <c r="K371" s="247"/>
      <c r="L371" s="247"/>
      <c r="M371" s="247"/>
      <c r="N371" s="245" t="str">
        <f>IF(PAF!I379="","",PAF!I379)</f>
        <v/>
      </c>
      <c r="O371" s="245" t="str">
        <f>IF(PAF!J379="","",PAF!J379)</f>
        <v/>
      </c>
      <c r="P371" s="245" t="str">
        <f>IF(PAF!K379="","",PAF!K379)</f>
        <v/>
      </c>
      <c r="Q371" s="245" t="str">
        <f>IF(PAF!L379="","",PAF!L379)</f>
        <v/>
      </c>
      <c r="S371" s="153">
        <f t="shared" si="15"/>
        <v>15</v>
      </c>
      <c r="T371" s="154" t="str">
        <f t="shared" si="17"/>
        <v>No</v>
      </c>
      <c r="U371" s="154">
        <v>365</v>
      </c>
    </row>
    <row r="372" spans="2:21">
      <c r="B372" s="244" t="str">
        <f t="shared" si="16"/>
        <v>__</v>
      </c>
      <c r="C372" s="244" t="str">
        <f>IF(PAF!C380="","",PAF!C380)</f>
        <v/>
      </c>
      <c r="D372" s="245" t="str">
        <f>IF(N372&lt;&gt;"",PAF!$Y380,"")</f>
        <v/>
      </c>
      <c r="E372" s="246" t="str">
        <f>IF(PAF!D380="","",PAF!D380)</f>
        <v/>
      </c>
      <c r="F372" s="246"/>
      <c r="G372" s="245" t="str">
        <f>IF(PAF!E380="","",PAF!E380)</f>
        <v/>
      </c>
      <c r="H372" s="245" t="str">
        <f>IF(PAF!F380="","",PAF!F380)</f>
        <v/>
      </c>
      <c r="I372" s="247" t="str">
        <f>IF(PAF!G380="","",PAF!G380)</f>
        <v/>
      </c>
      <c r="J372" s="247" t="str">
        <f>IF(PAF!H380="","",PAF!H380)</f>
        <v/>
      </c>
      <c r="K372" s="247"/>
      <c r="L372" s="247"/>
      <c r="M372" s="247"/>
      <c r="N372" s="245" t="str">
        <f>IF(PAF!I380="","",PAF!I380)</f>
        <v/>
      </c>
      <c r="O372" s="245" t="str">
        <f>IF(PAF!J380="","",PAF!J380)</f>
        <v/>
      </c>
      <c r="P372" s="245" t="str">
        <f>IF(PAF!K380="","",PAF!K380)</f>
        <v/>
      </c>
      <c r="Q372" s="245" t="str">
        <f>IF(PAF!L380="","",PAF!L380)</f>
        <v/>
      </c>
      <c r="S372" s="153">
        <f t="shared" si="15"/>
        <v>15</v>
      </c>
      <c r="T372" s="154" t="str">
        <f t="shared" si="17"/>
        <v>No</v>
      </c>
      <c r="U372" s="154">
        <v>366</v>
      </c>
    </row>
    <row r="373" spans="2:21">
      <c r="B373" s="244" t="str">
        <f t="shared" si="16"/>
        <v>__</v>
      </c>
      <c r="C373" s="244" t="str">
        <f>IF(PAF!C381="","",PAF!C381)</f>
        <v/>
      </c>
      <c r="D373" s="245" t="str">
        <f>IF(N373&lt;&gt;"",PAF!$Y381,"")</f>
        <v/>
      </c>
      <c r="E373" s="246" t="str">
        <f>IF(PAF!D381="","",PAF!D381)</f>
        <v/>
      </c>
      <c r="F373" s="246"/>
      <c r="G373" s="245" t="str">
        <f>IF(PAF!E381="","",PAF!E381)</f>
        <v/>
      </c>
      <c r="H373" s="245" t="str">
        <f>IF(PAF!F381="","",PAF!F381)</f>
        <v/>
      </c>
      <c r="I373" s="247" t="str">
        <f>IF(PAF!G381="","",PAF!G381)</f>
        <v/>
      </c>
      <c r="J373" s="247" t="str">
        <f>IF(PAF!H381="","",PAF!H381)</f>
        <v/>
      </c>
      <c r="K373" s="247"/>
      <c r="L373" s="247"/>
      <c r="M373" s="247"/>
      <c r="N373" s="245" t="str">
        <f>IF(PAF!I381="","",PAF!I381)</f>
        <v/>
      </c>
      <c r="O373" s="245" t="str">
        <f>IF(PAF!J381="","",PAF!J381)</f>
        <v/>
      </c>
      <c r="P373" s="245" t="str">
        <f>IF(PAF!K381="","",PAF!K381)</f>
        <v/>
      </c>
      <c r="Q373" s="245" t="str">
        <f>IF(PAF!L381="","",PAF!L381)</f>
        <v/>
      </c>
      <c r="S373" s="153">
        <f t="shared" si="15"/>
        <v>15</v>
      </c>
      <c r="T373" s="154" t="str">
        <f t="shared" si="17"/>
        <v>No</v>
      </c>
      <c r="U373" s="154">
        <v>367</v>
      </c>
    </row>
    <row r="374" spans="2:21">
      <c r="B374" s="244" t="str">
        <f t="shared" si="16"/>
        <v>__</v>
      </c>
      <c r="C374" s="244" t="str">
        <f>IF(PAF!C382="","",PAF!C382)</f>
        <v/>
      </c>
      <c r="D374" s="245" t="str">
        <f>IF(N374&lt;&gt;"",PAF!$Y382,"")</f>
        <v/>
      </c>
      <c r="E374" s="246" t="str">
        <f>IF(PAF!D382="","",PAF!D382)</f>
        <v/>
      </c>
      <c r="F374" s="246"/>
      <c r="G374" s="245" t="str">
        <f>IF(PAF!E382="","",PAF!E382)</f>
        <v/>
      </c>
      <c r="H374" s="245" t="str">
        <f>IF(PAF!F382="","",PAF!F382)</f>
        <v/>
      </c>
      <c r="I374" s="247" t="str">
        <f>IF(PAF!G382="","",PAF!G382)</f>
        <v/>
      </c>
      <c r="J374" s="247" t="str">
        <f>IF(PAF!H382="","",PAF!H382)</f>
        <v/>
      </c>
      <c r="K374" s="247"/>
      <c r="L374" s="247"/>
      <c r="M374" s="247"/>
      <c r="N374" s="245" t="str">
        <f>IF(PAF!I382="","",PAF!I382)</f>
        <v/>
      </c>
      <c r="O374" s="245" t="str">
        <f>IF(PAF!J382="","",PAF!J382)</f>
        <v/>
      </c>
      <c r="P374" s="245" t="str">
        <f>IF(PAF!K382="","",PAF!K382)</f>
        <v/>
      </c>
      <c r="Q374" s="245" t="str">
        <f>IF(PAF!L382="","",PAF!L382)</f>
        <v/>
      </c>
      <c r="S374" s="153">
        <f t="shared" si="15"/>
        <v>15</v>
      </c>
      <c r="T374" s="154" t="str">
        <f t="shared" si="17"/>
        <v>No</v>
      </c>
      <c r="U374" s="154">
        <v>368</v>
      </c>
    </row>
    <row r="375" spans="2:21">
      <c r="B375" s="244" t="str">
        <f t="shared" si="16"/>
        <v>__</v>
      </c>
      <c r="C375" s="244" t="str">
        <f>IF(PAF!C383="","",PAF!C383)</f>
        <v/>
      </c>
      <c r="D375" s="245" t="str">
        <f>IF(N375&lt;&gt;"",PAF!$Y383,"")</f>
        <v/>
      </c>
      <c r="E375" s="246" t="str">
        <f>IF(PAF!D383="","",PAF!D383)</f>
        <v/>
      </c>
      <c r="F375" s="246"/>
      <c r="G375" s="245" t="str">
        <f>IF(PAF!E383="","",PAF!E383)</f>
        <v/>
      </c>
      <c r="H375" s="245" t="str">
        <f>IF(PAF!F383="","",PAF!F383)</f>
        <v/>
      </c>
      <c r="I375" s="247" t="str">
        <f>IF(PAF!G383="","",PAF!G383)</f>
        <v/>
      </c>
      <c r="J375" s="247" t="str">
        <f>IF(PAF!H383="","",PAF!H383)</f>
        <v/>
      </c>
      <c r="K375" s="247"/>
      <c r="L375" s="247"/>
      <c r="M375" s="247"/>
      <c r="N375" s="245" t="str">
        <f>IF(PAF!I383="","",PAF!I383)</f>
        <v/>
      </c>
      <c r="O375" s="245" t="str">
        <f>IF(PAF!J383="","",PAF!J383)</f>
        <v/>
      </c>
      <c r="P375" s="245" t="str">
        <f>IF(PAF!K383="","",PAF!K383)</f>
        <v/>
      </c>
      <c r="Q375" s="245" t="str">
        <f>IF(PAF!L383="","",PAF!L383)</f>
        <v/>
      </c>
      <c r="S375" s="153">
        <f t="shared" si="15"/>
        <v>15</v>
      </c>
      <c r="T375" s="154" t="str">
        <f t="shared" si="17"/>
        <v>No</v>
      </c>
      <c r="U375" s="154">
        <v>369</v>
      </c>
    </row>
    <row r="376" spans="2:21">
      <c r="B376" s="244" t="str">
        <f t="shared" si="16"/>
        <v>__</v>
      </c>
      <c r="C376" s="244" t="str">
        <f>IF(PAF!C384="","",PAF!C384)</f>
        <v/>
      </c>
      <c r="D376" s="245" t="str">
        <f>IF(N376&lt;&gt;"",PAF!$Y384,"")</f>
        <v/>
      </c>
      <c r="E376" s="246" t="str">
        <f>IF(PAF!D384="","",PAF!D384)</f>
        <v/>
      </c>
      <c r="F376" s="246"/>
      <c r="G376" s="245" t="str">
        <f>IF(PAF!E384="","",PAF!E384)</f>
        <v/>
      </c>
      <c r="H376" s="245" t="str">
        <f>IF(PAF!F384="","",PAF!F384)</f>
        <v/>
      </c>
      <c r="I376" s="247" t="str">
        <f>IF(PAF!G384="","",PAF!G384)</f>
        <v/>
      </c>
      <c r="J376" s="247" t="str">
        <f>IF(PAF!H384="","",PAF!H384)</f>
        <v/>
      </c>
      <c r="K376" s="247"/>
      <c r="L376" s="247"/>
      <c r="M376" s="247"/>
      <c r="N376" s="245" t="str">
        <f>IF(PAF!I384="","",PAF!I384)</f>
        <v/>
      </c>
      <c r="O376" s="245" t="str">
        <f>IF(PAF!J384="","",PAF!J384)</f>
        <v/>
      </c>
      <c r="P376" s="245" t="str">
        <f>IF(PAF!K384="","",PAF!K384)</f>
        <v/>
      </c>
      <c r="Q376" s="245" t="str">
        <f>IF(PAF!L384="","",PAF!L384)</f>
        <v/>
      </c>
      <c r="S376" s="153">
        <f t="shared" si="15"/>
        <v>15</v>
      </c>
      <c r="T376" s="154" t="str">
        <f t="shared" si="17"/>
        <v>No</v>
      </c>
      <c r="U376" s="154">
        <v>370</v>
      </c>
    </row>
    <row r="377" spans="2:21">
      <c r="B377" s="244" t="str">
        <f t="shared" si="16"/>
        <v>__</v>
      </c>
      <c r="C377" s="244" t="str">
        <f>IF(PAF!C385="","",PAF!C385)</f>
        <v/>
      </c>
      <c r="D377" s="245" t="str">
        <f>IF(N377&lt;&gt;"",PAF!$Y385,"")</f>
        <v/>
      </c>
      <c r="E377" s="246" t="str">
        <f>IF(PAF!D385="","",PAF!D385)</f>
        <v/>
      </c>
      <c r="F377" s="246"/>
      <c r="G377" s="245" t="str">
        <f>IF(PAF!E385="","",PAF!E385)</f>
        <v/>
      </c>
      <c r="H377" s="245" t="str">
        <f>IF(PAF!F385="","",PAF!F385)</f>
        <v/>
      </c>
      <c r="I377" s="247" t="str">
        <f>IF(PAF!G385="","",PAF!G385)</f>
        <v/>
      </c>
      <c r="J377" s="247" t="str">
        <f>IF(PAF!H385="","",PAF!H385)</f>
        <v/>
      </c>
      <c r="K377" s="247"/>
      <c r="L377" s="247"/>
      <c r="M377" s="247"/>
      <c r="N377" s="245" t="str">
        <f>IF(PAF!I385="","",PAF!I385)</f>
        <v/>
      </c>
      <c r="O377" s="245" t="str">
        <f>IF(PAF!J385="","",PAF!J385)</f>
        <v/>
      </c>
      <c r="P377" s="245" t="str">
        <f>IF(PAF!K385="","",PAF!K385)</f>
        <v/>
      </c>
      <c r="Q377" s="245" t="str">
        <f>IF(PAF!L385="","",PAF!L385)</f>
        <v/>
      </c>
      <c r="S377" s="153">
        <f t="shared" si="15"/>
        <v>15</v>
      </c>
      <c r="T377" s="154" t="str">
        <f t="shared" si="17"/>
        <v>No</v>
      </c>
      <c r="U377" s="154">
        <v>371</v>
      </c>
    </row>
    <row r="378" spans="2:21">
      <c r="B378" s="244" t="str">
        <f t="shared" si="16"/>
        <v>__</v>
      </c>
      <c r="C378" s="244" t="str">
        <f>IF(PAF!C386="","",PAF!C386)</f>
        <v/>
      </c>
      <c r="D378" s="245" t="str">
        <f>IF(N378&lt;&gt;"",PAF!$Y386,"")</f>
        <v/>
      </c>
      <c r="E378" s="246" t="str">
        <f>IF(PAF!D386="","",PAF!D386)</f>
        <v/>
      </c>
      <c r="F378" s="246"/>
      <c r="G378" s="245" t="str">
        <f>IF(PAF!E386="","",PAF!E386)</f>
        <v/>
      </c>
      <c r="H378" s="245" t="str">
        <f>IF(PAF!F386="","",PAF!F386)</f>
        <v/>
      </c>
      <c r="I378" s="247" t="str">
        <f>IF(PAF!G386="","",PAF!G386)</f>
        <v/>
      </c>
      <c r="J378" s="247" t="str">
        <f>IF(PAF!H386="","",PAF!H386)</f>
        <v/>
      </c>
      <c r="K378" s="247"/>
      <c r="L378" s="247"/>
      <c r="M378" s="247"/>
      <c r="N378" s="245" t="str">
        <f>IF(PAF!I386="","",PAF!I386)</f>
        <v/>
      </c>
      <c r="O378" s="245" t="str">
        <f>IF(PAF!J386="","",PAF!J386)</f>
        <v/>
      </c>
      <c r="P378" s="245" t="str">
        <f>IF(PAF!K386="","",PAF!K386)</f>
        <v/>
      </c>
      <c r="Q378" s="245" t="str">
        <f>IF(PAF!L386="","",PAF!L386)</f>
        <v/>
      </c>
      <c r="S378" s="153">
        <f t="shared" si="15"/>
        <v>15</v>
      </c>
      <c r="T378" s="154" t="str">
        <f t="shared" si="17"/>
        <v>No</v>
      </c>
      <c r="U378" s="154">
        <v>372</v>
      </c>
    </row>
    <row r="379" spans="2:21">
      <c r="B379" s="244" t="str">
        <f t="shared" si="16"/>
        <v>__</v>
      </c>
      <c r="C379" s="244" t="str">
        <f>IF(PAF!C387="","",PAF!C387)</f>
        <v/>
      </c>
      <c r="D379" s="245" t="str">
        <f>IF(N379&lt;&gt;"",PAF!$Y387,"")</f>
        <v/>
      </c>
      <c r="E379" s="246" t="str">
        <f>IF(PAF!D387="","",PAF!D387)</f>
        <v/>
      </c>
      <c r="F379" s="246"/>
      <c r="G379" s="245" t="str">
        <f>IF(PAF!E387="","",PAF!E387)</f>
        <v/>
      </c>
      <c r="H379" s="245" t="str">
        <f>IF(PAF!F387="","",PAF!F387)</f>
        <v/>
      </c>
      <c r="I379" s="247" t="str">
        <f>IF(PAF!G387="","",PAF!G387)</f>
        <v/>
      </c>
      <c r="J379" s="247" t="str">
        <f>IF(PAF!H387="","",PAF!H387)</f>
        <v/>
      </c>
      <c r="K379" s="247"/>
      <c r="L379" s="247"/>
      <c r="M379" s="247"/>
      <c r="N379" s="245" t="str">
        <f>IF(PAF!I387="","",PAF!I387)</f>
        <v/>
      </c>
      <c r="O379" s="245" t="str">
        <f>IF(PAF!J387="","",PAF!J387)</f>
        <v/>
      </c>
      <c r="P379" s="245" t="str">
        <f>IF(PAF!K387="","",PAF!K387)</f>
        <v/>
      </c>
      <c r="Q379" s="245" t="str">
        <f>IF(PAF!L387="","",PAF!L387)</f>
        <v/>
      </c>
      <c r="S379" s="153">
        <f t="shared" si="15"/>
        <v>15</v>
      </c>
      <c r="T379" s="154" t="str">
        <f t="shared" si="17"/>
        <v>No</v>
      </c>
      <c r="U379" s="154">
        <v>373</v>
      </c>
    </row>
    <row r="380" spans="2:21">
      <c r="B380" s="244" t="str">
        <f t="shared" si="16"/>
        <v>__</v>
      </c>
      <c r="C380" s="244" t="str">
        <f>IF(PAF!C388="","",PAF!C388)</f>
        <v/>
      </c>
      <c r="D380" s="245" t="str">
        <f>IF(N380&lt;&gt;"",PAF!$Y388,"")</f>
        <v/>
      </c>
      <c r="E380" s="246" t="str">
        <f>IF(PAF!D388="","",PAF!D388)</f>
        <v/>
      </c>
      <c r="F380" s="246"/>
      <c r="G380" s="245" t="str">
        <f>IF(PAF!E388="","",PAF!E388)</f>
        <v/>
      </c>
      <c r="H380" s="245" t="str">
        <f>IF(PAF!F388="","",PAF!F388)</f>
        <v/>
      </c>
      <c r="I380" s="247" t="str">
        <f>IF(PAF!G388="","",PAF!G388)</f>
        <v/>
      </c>
      <c r="J380" s="247" t="str">
        <f>IF(PAF!H388="","",PAF!H388)</f>
        <v/>
      </c>
      <c r="K380" s="247"/>
      <c r="L380" s="247"/>
      <c r="M380" s="247"/>
      <c r="N380" s="245" t="str">
        <f>IF(PAF!I388="","",PAF!I388)</f>
        <v/>
      </c>
      <c r="O380" s="245" t="str">
        <f>IF(PAF!J388="","",PAF!J388)</f>
        <v/>
      </c>
      <c r="P380" s="245" t="str">
        <f>IF(PAF!K388="","",PAF!K388)</f>
        <v/>
      </c>
      <c r="Q380" s="245" t="str">
        <f>IF(PAF!L388="","",PAF!L388)</f>
        <v/>
      </c>
      <c r="S380" s="153">
        <f t="shared" si="15"/>
        <v>15</v>
      </c>
      <c r="T380" s="154" t="str">
        <f t="shared" si="17"/>
        <v>No</v>
      </c>
      <c r="U380" s="154">
        <v>374</v>
      </c>
    </row>
    <row r="381" spans="2:21">
      <c r="B381" s="244" t="str">
        <f t="shared" si="16"/>
        <v>__</v>
      </c>
      <c r="C381" s="244" t="str">
        <f>IF(PAF!C389="","",PAF!C389)</f>
        <v/>
      </c>
      <c r="D381" s="245" t="str">
        <f>IF(N381&lt;&gt;"",PAF!$Y389,"")</f>
        <v/>
      </c>
      <c r="E381" s="246" t="str">
        <f>IF(PAF!D389="","",PAF!D389)</f>
        <v/>
      </c>
      <c r="F381" s="246"/>
      <c r="G381" s="245" t="str">
        <f>IF(PAF!E389="","",PAF!E389)</f>
        <v/>
      </c>
      <c r="H381" s="245" t="str">
        <f>IF(PAF!F389="","",PAF!F389)</f>
        <v/>
      </c>
      <c r="I381" s="247" t="str">
        <f>IF(PAF!G389="","",PAF!G389)</f>
        <v/>
      </c>
      <c r="J381" s="247" t="str">
        <f>IF(PAF!H389="","",PAF!H389)</f>
        <v/>
      </c>
      <c r="K381" s="247"/>
      <c r="L381" s="247"/>
      <c r="M381" s="247"/>
      <c r="N381" s="245" t="str">
        <f>IF(PAF!I389="","",PAF!I389)</f>
        <v/>
      </c>
      <c r="O381" s="245" t="str">
        <f>IF(PAF!J389="","",PAF!J389)</f>
        <v/>
      </c>
      <c r="P381" s="245" t="str">
        <f>IF(PAF!K389="","",PAF!K389)</f>
        <v/>
      </c>
      <c r="Q381" s="245" t="str">
        <f>IF(PAF!L389="","",PAF!L389)</f>
        <v/>
      </c>
      <c r="S381" s="153">
        <f t="shared" si="15"/>
        <v>15</v>
      </c>
      <c r="T381" s="154" t="str">
        <f t="shared" si="17"/>
        <v>No</v>
      </c>
      <c r="U381" s="154">
        <v>375</v>
      </c>
    </row>
    <row r="382" spans="2:21">
      <c r="B382" s="244" t="str">
        <f t="shared" si="16"/>
        <v>__</v>
      </c>
      <c r="C382" s="244" t="str">
        <f>IF(PAF!C390="","",PAF!C390)</f>
        <v/>
      </c>
      <c r="D382" s="245" t="str">
        <f>IF(N382&lt;&gt;"",PAF!$Y390,"")</f>
        <v/>
      </c>
      <c r="E382" s="246" t="str">
        <f>IF(PAF!D390="","",PAF!D390)</f>
        <v/>
      </c>
      <c r="F382" s="246"/>
      <c r="G382" s="245" t="str">
        <f>IF(PAF!E390="","",PAF!E390)</f>
        <v/>
      </c>
      <c r="H382" s="245" t="str">
        <f>IF(PAF!F390="","",PAF!F390)</f>
        <v/>
      </c>
      <c r="I382" s="247" t="str">
        <f>IF(PAF!G390="","",PAF!G390)</f>
        <v/>
      </c>
      <c r="J382" s="247" t="str">
        <f>IF(PAF!H390="","",PAF!H390)</f>
        <v/>
      </c>
      <c r="K382" s="247"/>
      <c r="L382" s="247"/>
      <c r="M382" s="247"/>
      <c r="N382" s="245" t="str">
        <f>IF(PAF!I390="","",PAF!I390)</f>
        <v/>
      </c>
      <c r="O382" s="245" t="str">
        <f>IF(PAF!J390="","",PAF!J390)</f>
        <v/>
      </c>
      <c r="P382" s="245" t="str">
        <f>IF(PAF!K390="","",PAF!K390)</f>
        <v/>
      </c>
      <c r="Q382" s="245" t="str">
        <f>IF(PAF!L390="","",PAF!L390)</f>
        <v/>
      </c>
      <c r="S382" s="153">
        <f t="shared" si="15"/>
        <v>15</v>
      </c>
      <c r="T382" s="154" t="str">
        <f t="shared" si="17"/>
        <v>No</v>
      </c>
      <c r="U382" s="154">
        <v>376</v>
      </c>
    </row>
    <row r="383" spans="2:21">
      <c r="B383" s="244" t="str">
        <f t="shared" si="16"/>
        <v>__</v>
      </c>
      <c r="C383" s="244" t="str">
        <f>IF(PAF!C391="","",PAF!C391)</f>
        <v/>
      </c>
      <c r="D383" s="245" t="str">
        <f>IF(N383&lt;&gt;"",PAF!$Y391,"")</f>
        <v/>
      </c>
      <c r="E383" s="246" t="str">
        <f>IF(PAF!D391="","",PAF!D391)</f>
        <v/>
      </c>
      <c r="F383" s="246"/>
      <c r="G383" s="245" t="str">
        <f>IF(PAF!E391="","",PAF!E391)</f>
        <v/>
      </c>
      <c r="H383" s="245" t="str">
        <f>IF(PAF!F391="","",PAF!F391)</f>
        <v/>
      </c>
      <c r="I383" s="247" t="str">
        <f>IF(PAF!G391="","",PAF!G391)</f>
        <v/>
      </c>
      <c r="J383" s="247" t="str">
        <f>IF(PAF!H391="","",PAF!H391)</f>
        <v/>
      </c>
      <c r="K383" s="247"/>
      <c r="L383" s="247"/>
      <c r="M383" s="247"/>
      <c r="N383" s="245" t="str">
        <f>IF(PAF!I391="","",PAF!I391)</f>
        <v/>
      </c>
      <c r="O383" s="245" t="str">
        <f>IF(PAF!J391="","",PAF!J391)</f>
        <v/>
      </c>
      <c r="P383" s="245" t="str">
        <f>IF(PAF!K391="","",PAF!K391)</f>
        <v/>
      </c>
      <c r="Q383" s="245" t="str">
        <f>IF(PAF!L391="","",PAF!L391)</f>
        <v/>
      </c>
      <c r="S383" s="153">
        <f t="shared" si="15"/>
        <v>15</v>
      </c>
      <c r="T383" s="154" t="str">
        <f t="shared" si="17"/>
        <v>No</v>
      </c>
      <c r="U383" s="154">
        <v>377</v>
      </c>
    </row>
    <row r="384" spans="2:21">
      <c r="B384" s="244" t="str">
        <f t="shared" si="16"/>
        <v>__</v>
      </c>
      <c r="C384" s="244" t="str">
        <f>IF(PAF!C392="","",PAF!C392)</f>
        <v/>
      </c>
      <c r="D384" s="245" t="str">
        <f>IF(N384&lt;&gt;"",PAF!$Y392,"")</f>
        <v/>
      </c>
      <c r="E384" s="246" t="str">
        <f>IF(PAF!D392="","",PAF!D392)</f>
        <v/>
      </c>
      <c r="F384" s="246"/>
      <c r="G384" s="245" t="str">
        <f>IF(PAF!E392="","",PAF!E392)</f>
        <v/>
      </c>
      <c r="H384" s="245" t="str">
        <f>IF(PAF!F392="","",PAF!F392)</f>
        <v/>
      </c>
      <c r="I384" s="247" t="str">
        <f>IF(PAF!G392="","",PAF!G392)</f>
        <v/>
      </c>
      <c r="J384" s="247" t="str">
        <f>IF(PAF!H392="","",PAF!H392)</f>
        <v/>
      </c>
      <c r="K384" s="247"/>
      <c r="L384" s="247"/>
      <c r="M384" s="247"/>
      <c r="N384" s="245" t="str">
        <f>IF(PAF!I392="","",PAF!I392)</f>
        <v/>
      </c>
      <c r="O384" s="245" t="str">
        <f>IF(PAF!J392="","",PAF!J392)</f>
        <v/>
      </c>
      <c r="P384" s="245" t="str">
        <f>IF(PAF!K392="","",PAF!K392)</f>
        <v/>
      </c>
      <c r="Q384" s="245" t="str">
        <f>IF(PAF!L392="","",PAF!L392)</f>
        <v/>
      </c>
      <c r="S384" s="153">
        <f t="shared" si="15"/>
        <v>15</v>
      </c>
      <c r="T384" s="154" t="str">
        <f t="shared" si="17"/>
        <v>No</v>
      </c>
      <c r="U384" s="154">
        <v>378</v>
      </c>
    </row>
    <row r="385" spans="2:21">
      <c r="B385" s="244" t="str">
        <f t="shared" si="16"/>
        <v>__</v>
      </c>
      <c r="C385" s="244" t="str">
        <f>IF(PAF!C393="","",PAF!C393)</f>
        <v/>
      </c>
      <c r="D385" s="245" t="str">
        <f>IF(N385&lt;&gt;"",PAF!$Y393,"")</f>
        <v/>
      </c>
      <c r="E385" s="246" t="str">
        <f>IF(PAF!D393="","",PAF!D393)</f>
        <v/>
      </c>
      <c r="F385" s="246"/>
      <c r="G385" s="245" t="str">
        <f>IF(PAF!E393="","",PAF!E393)</f>
        <v/>
      </c>
      <c r="H385" s="245" t="str">
        <f>IF(PAF!F393="","",PAF!F393)</f>
        <v/>
      </c>
      <c r="I385" s="247" t="str">
        <f>IF(PAF!G393="","",PAF!G393)</f>
        <v/>
      </c>
      <c r="J385" s="247" t="str">
        <f>IF(PAF!H393="","",PAF!H393)</f>
        <v/>
      </c>
      <c r="K385" s="247"/>
      <c r="L385" s="247"/>
      <c r="M385" s="247"/>
      <c r="N385" s="245" t="str">
        <f>IF(PAF!I393="","",PAF!I393)</f>
        <v/>
      </c>
      <c r="O385" s="245" t="str">
        <f>IF(PAF!J393="","",PAF!J393)</f>
        <v/>
      </c>
      <c r="P385" s="245" t="str">
        <f>IF(PAF!K393="","",PAF!K393)</f>
        <v/>
      </c>
      <c r="Q385" s="245" t="str">
        <f>IF(PAF!L393="","",PAF!L393)</f>
        <v/>
      </c>
      <c r="S385" s="153">
        <f t="shared" si="15"/>
        <v>15</v>
      </c>
      <c r="T385" s="154" t="str">
        <f t="shared" si="17"/>
        <v>No</v>
      </c>
      <c r="U385" s="154">
        <v>379</v>
      </c>
    </row>
    <row r="386" spans="2:21">
      <c r="B386" s="244" t="str">
        <f t="shared" si="16"/>
        <v>__</v>
      </c>
      <c r="C386" s="244" t="str">
        <f>IF(PAF!C394="","",PAF!C394)</f>
        <v/>
      </c>
      <c r="D386" s="245" t="str">
        <f>IF(N386&lt;&gt;"",PAF!$Y394,"")</f>
        <v/>
      </c>
      <c r="E386" s="246" t="str">
        <f>IF(PAF!D394="","",PAF!D394)</f>
        <v/>
      </c>
      <c r="F386" s="246"/>
      <c r="G386" s="245" t="str">
        <f>IF(PAF!E394="","",PAF!E394)</f>
        <v/>
      </c>
      <c r="H386" s="245" t="str">
        <f>IF(PAF!F394="","",PAF!F394)</f>
        <v/>
      </c>
      <c r="I386" s="247" t="str">
        <f>IF(PAF!G394="","",PAF!G394)</f>
        <v/>
      </c>
      <c r="J386" s="247" t="str">
        <f>IF(PAF!H394="","",PAF!H394)</f>
        <v/>
      </c>
      <c r="K386" s="247"/>
      <c r="L386" s="247"/>
      <c r="M386" s="247"/>
      <c r="N386" s="245" t="str">
        <f>IF(PAF!I394="","",PAF!I394)</f>
        <v/>
      </c>
      <c r="O386" s="245" t="str">
        <f>IF(PAF!J394="","",PAF!J394)</f>
        <v/>
      </c>
      <c r="P386" s="245" t="str">
        <f>IF(PAF!K394="","",PAF!K394)</f>
        <v/>
      </c>
      <c r="Q386" s="245" t="str">
        <f>IF(PAF!L394="","",PAF!L394)</f>
        <v/>
      </c>
      <c r="S386" s="153">
        <f t="shared" si="15"/>
        <v>15</v>
      </c>
      <c r="T386" s="154" t="str">
        <f t="shared" si="17"/>
        <v>No</v>
      </c>
      <c r="U386" s="154">
        <v>380</v>
      </c>
    </row>
    <row r="387" spans="2:21">
      <c r="B387" s="244" t="str">
        <f t="shared" si="16"/>
        <v>__</v>
      </c>
      <c r="C387" s="244" t="str">
        <f>IF(PAF!C395="","",PAF!C395)</f>
        <v/>
      </c>
      <c r="D387" s="245" t="str">
        <f>IF(N387&lt;&gt;"",PAF!$Y395,"")</f>
        <v/>
      </c>
      <c r="E387" s="246" t="str">
        <f>IF(PAF!D395="","",PAF!D395)</f>
        <v/>
      </c>
      <c r="F387" s="246"/>
      <c r="G387" s="245" t="str">
        <f>IF(PAF!E395="","",PAF!E395)</f>
        <v/>
      </c>
      <c r="H387" s="245" t="str">
        <f>IF(PAF!F395="","",PAF!F395)</f>
        <v/>
      </c>
      <c r="I387" s="247" t="str">
        <f>IF(PAF!G395="","",PAF!G395)</f>
        <v/>
      </c>
      <c r="J387" s="247" t="str">
        <f>IF(PAF!H395="","",PAF!H395)</f>
        <v/>
      </c>
      <c r="K387" s="247"/>
      <c r="L387" s="247"/>
      <c r="M387" s="247"/>
      <c r="N387" s="245" t="str">
        <f>IF(PAF!I395="","",PAF!I395)</f>
        <v/>
      </c>
      <c r="O387" s="245" t="str">
        <f>IF(PAF!J395="","",PAF!J395)</f>
        <v/>
      </c>
      <c r="P387" s="245" t="str">
        <f>IF(PAF!K395="","",PAF!K395)</f>
        <v/>
      </c>
      <c r="Q387" s="245" t="str">
        <f>IF(PAF!L395="","",PAF!L395)</f>
        <v/>
      </c>
      <c r="S387" s="153">
        <f t="shared" si="15"/>
        <v>15</v>
      </c>
      <c r="T387" s="154" t="str">
        <f t="shared" si="17"/>
        <v>No</v>
      </c>
      <c r="U387" s="154">
        <v>381</v>
      </c>
    </row>
    <row r="388" spans="2:21">
      <c r="B388" s="244" t="str">
        <f t="shared" si="16"/>
        <v>__</v>
      </c>
      <c r="C388" s="244" t="str">
        <f>IF(PAF!C396="","",PAF!C396)</f>
        <v/>
      </c>
      <c r="D388" s="245" t="str">
        <f>IF(N388&lt;&gt;"",PAF!$Y396,"")</f>
        <v/>
      </c>
      <c r="E388" s="246" t="str">
        <f>IF(PAF!D396="","",PAF!D396)</f>
        <v/>
      </c>
      <c r="F388" s="246"/>
      <c r="G388" s="245" t="str">
        <f>IF(PAF!E396="","",PAF!E396)</f>
        <v/>
      </c>
      <c r="H388" s="245" t="str">
        <f>IF(PAF!F396="","",PAF!F396)</f>
        <v/>
      </c>
      <c r="I388" s="247" t="str">
        <f>IF(PAF!G396="","",PAF!G396)</f>
        <v/>
      </c>
      <c r="J388" s="247" t="str">
        <f>IF(PAF!H396="","",PAF!H396)</f>
        <v/>
      </c>
      <c r="K388" s="247"/>
      <c r="L388" s="247"/>
      <c r="M388" s="247"/>
      <c r="N388" s="245" t="str">
        <f>IF(PAF!I396="","",PAF!I396)</f>
        <v/>
      </c>
      <c r="O388" s="245" t="str">
        <f>IF(PAF!J396="","",PAF!J396)</f>
        <v/>
      </c>
      <c r="P388" s="245" t="str">
        <f>IF(PAF!K396="","",PAF!K396)</f>
        <v/>
      </c>
      <c r="Q388" s="245" t="str">
        <f>IF(PAF!L396="","",PAF!L396)</f>
        <v/>
      </c>
      <c r="S388" s="153">
        <f t="shared" si="15"/>
        <v>15</v>
      </c>
      <c r="T388" s="154" t="str">
        <f t="shared" si="17"/>
        <v>No</v>
      </c>
      <c r="U388" s="154">
        <v>382</v>
      </c>
    </row>
    <row r="389" spans="2:21">
      <c r="B389" s="244" t="str">
        <f t="shared" si="16"/>
        <v>__</v>
      </c>
      <c r="C389" s="244" t="str">
        <f>IF(PAF!C397="","",PAF!C397)</f>
        <v/>
      </c>
      <c r="D389" s="245" t="str">
        <f>IF(N389&lt;&gt;"",PAF!$Y397,"")</f>
        <v/>
      </c>
      <c r="E389" s="246" t="str">
        <f>IF(PAF!D397="","",PAF!D397)</f>
        <v/>
      </c>
      <c r="F389" s="246"/>
      <c r="G389" s="245" t="str">
        <f>IF(PAF!E397="","",PAF!E397)</f>
        <v/>
      </c>
      <c r="H389" s="245" t="str">
        <f>IF(PAF!F397="","",PAF!F397)</f>
        <v/>
      </c>
      <c r="I389" s="247" t="str">
        <f>IF(PAF!G397="","",PAF!G397)</f>
        <v/>
      </c>
      <c r="J389" s="247" t="str">
        <f>IF(PAF!H397="","",PAF!H397)</f>
        <v/>
      </c>
      <c r="K389" s="247"/>
      <c r="L389" s="247"/>
      <c r="M389" s="247"/>
      <c r="N389" s="245" t="str">
        <f>IF(PAF!I397="","",PAF!I397)</f>
        <v/>
      </c>
      <c r="O389" s="245" t="str">
        <f>IF(PAF!J397="","",PAF!J397)</f>
        <v/>
      </c>
      <c r="P389" s="245" t="str">
        <f>IF(PAF!K397="","",PAF!K397)</f>
        <v/>
      </c>
      <c r="Q389" s="245" t="str">
        <f>IF(PAF!L397="","",PAF!L397)</f>
        <v/>
      </c>
      <c r="S389" s="153">
        <f t="shared" si="15"/>
        <v>15</v>
      </c>
      <c r="T389" s="154" t="str">
        <f t="shared" si="17"/>
        <v>No</v>
      </c>
      <c r="U389" s="154">
        <v>383</v>
      </c>
    </row>
    <row r="390" spans="2:21">
      <c r="B390" s="244" t="str">
        <f t="shared" si="16"/>
        <v>__</v>
      </c>
      <c r="C390" s="244" t="str">
        <f>IF(PAF!C398="","",PAF!C398)</f>
        <v/>
      </c>
      <c r="D390" s="245" t="str">
        <f>IF(N390&lt;&gt;"",PAF!$Y398,"")</f>
        <v/>
      </c>
      <c r="E390" s="246" t="str">
        <f>IF(PAF!D398="","",PAF!D398)</f>
        <v/>
      </c>
      <c r="F390" s="246"/>
      <c r="G390" s="245" t="str">
        <f>IF(PAF!E398="","",PAF!E398)</f>
        <v/>
      </c>
      <c r="H390" s="245" t="str">
        <f>IF(PAF!F398="","",PAF!F398)</f>
        <v/>
      </c>
      <c r="I390" s="247" t="str">
        <f>IF(PAF!G398="","",PAF!G398)</f>
        <v/>
      </c>
      <c r="J390" s="247" t="str">
        <f>IF(PAF!H398="","",PAF!H398)</f>
        <v/>
      </c>
      <c r="K390" s="247"/>
      <c r="L390" s="247"/>
      <c r="M390" s="247"/>
      <c r="N390" s="245" t="str">
        <f>IF(PAF!I398="","",PAF!I398)</f>
        <v/>
      </c>
      <c r="O390" s="245" t="str">
        <f>IF(PAF!J398="","",PAF!J398)</f>
        <v/>
      </c>
      <c r="P390" s="245" t="str">
        <f>IF(PAF!K398="","",PAF!K398)</f>
        <v/>
      </c>
      <c r="Q390" s="245" t="str">
        <f>IF(PAF!L398="","",PAF!L398)</f>
        <v/>
      </c>
      <c r="S390" s="153">
        <f t="shared" si="15"/>
        <v>15</v>
      </c>
      <c r="T390" s="154" t="str">
        <f t="shared" si="17"/>
        <v>No</v>
      </c>
      <c r="U390" s="154">
        <v>384</v>
      </c>
    </row>
    <row r="391" spans="2:21">
      <c r="B391" s="244" t="str">
        <f t="shared" si="16"/>
        <v>__</v>
      </c>
      <c r="C391" s="244" t="str">
        <f>IF(PAF!C399="","",PAF!C399)</f>
        <v/>
      </c>
      <c r="D391" s="245" t="str">
        <f>IF(N391&lt;&gt;"",PAF!$Y399,"")</f>
        <v/>
      </c>
      <c r="E391" s="246" t="str">
        <f>IF(PAF!D399="","",PAF!D399)</f>
        <v/>
      </c>
      <c r="F391" s="246"/>
      <c r="G391" s="245" t="str">
        <f>IF(PAF!E399="","",PAF!E399)</f>
        <v/>
      </c>
      <c r="H391" s="245" t="str">
        <f>IF(PAF!F399="","",PAF!F399)</f>
        <v/>
      </c>
      <c r="I391" s="247" t="str">
        <f>IF(PAF!G399="","",PAF!G399)</f>
        <v/>
      </c>
      <c r="J391" s="247" t="str">
        <f>IF(PAF!H399="","",PAF!H399)</f>
        <v/>
      </c>
      <c r="K391" s="247"/>
      <c r="L391" s="247"/>
      <c r="M391" s="247"/>
      <c r="N391" s="245" t="str">
        <f>IF(PAF!I399="","",PAF!I399)</f>
        <v/>
      </c>
      <c r="O391" s="245" t="str">
        <f>IF(PAF!J399="","",PAF!J399)</f>
        <v/>
      </c>
      <c r="P391" s="245" t="str">
        <f>IF(PAF!K399="","",PAF!K399)</f>
        <v/>
      </c>
      <c r="Q391" s="245" t="str">
        <f>IF(PAF!L399="","",PAF!L399)</f>
        <v/>
      </c>
      <c r="S391" s="153">
        <f t="shared" ref="S391:S454" si="18">COUNTIF(C391:Q391,"")</f>
        <v>15</v>
      </c>
      <c r="T391" s="154" t="str">
        <f t="shared" si="17"/>
        <v>No</v>
      </c>
      <c r="U391" s="154">
        <v>385</v>
      </c>
    </row>
    <row r="392" spans="2:21">
      <c r="B392" s="244" t="str">
        <f t="shared" ref="B392:B455" si="19">CONCATENATE($D$2,"_",$D$3,"_",$D$4)</f>
        <v>__</v>
      </c>
      <c r="C392" s="244" t="str">
        <f>IF(PAF!C400="","",PAF!C400)</f>
        <v/>
      </c>
      <c r="D392" s="245" t="str">
        <f>IF(N392&lt;&gt;"",PAF!$Y400,"")</f>
        <v/>
      </c>
      <c r="E392" s="246" t="str">
        <f>IF(PAF!D400="","",PAF!D400)</f>
        <v/>
      </c>
      <c r="F392" s="246"/>
      <c r="G392" s="245" t="str">
        <f>IF(PAF!E400="","",PAF!E400)</f>
        <v/>
      </c>
      <c r="H392" s="245" t="str">
        <f>IF(PAF!F400="","",PAF!F400)</f>
        <v/>
      </c>
      <c r="I392" s="247" t="str">
        <f>IF(PAF!G400="","",PAF!G400)</f>
        <v/>
      </c>
      <c r="J392" s="247" t="str">
        <f>IF(PAF!H400="","",PAF!H400)</f>
        <v/>
      </c>
      <c r="K392" s="247"/>
      <c r="L392" s="247"/>
      <c r="M392" s="247"/>
      <c r="N392" s="245" t="str">
        <f>IF(PAF!I400="","",PAF!I400)</f>
        <v/>
      </c>
      <c r="O392" s="245" t="str">
        <f>IF(PAF!J400="","",PAF!J400)</f>
        <v/>
      </c>
      <c r="P392" s="245" t="str">
        <f>IF(PAF!K400="","",PAF!K400)</f>
        <v/>
      </c>
      <c r="Q392" s="245" t="str">
        <f>IF(PAF!L400="","",PAF!L400)</f>
        <v/>
      </c>
      <c r="S392" s="153">
        <f t="shared" si="18"/>
        <v>15</v>
      </c>
      <c r="T392" s="154" t="str">
        <f t="shared" ref="T392:T455" si="20">IF(AND(S392&gt;4,S392&lt;14),"Missing data","No")</f>
        <v>No</v>
      </c>
      <c r="U392" s="154">
        <v>386</v>
      </c>
    </row>
    <row r="393" spans="2:21">
      <c r="B393" s="244" t="str">
        <f t="shared" si="19"/>
        <v>__</v>
      </c>
      <c r="C393" s="244" t="str">
        <f>IF(PAF!C401="","",PAF!C401)</f>
        <v/>
      </c>
      <c r="D393" s="245" t="str">
        <f>IF(N393&lt;&gt;"",PAF!$Y401,"")</f>
        <v/>
      </c>
      <c r="E393" s="246" t="str">
        <f>IF(PAF!D401="","",PAF!D401)</f>
        <v/>
      </c>
      <c r="F393" s="246"/>
      <c r="G393" s="245" t="str">
        <f>IF(PAF!E401="","",PAF!E401)</f>
        <v/>
      </c>
      <c r="H393" s="245" t="str">
        <f>IF(PAF!F401="","",PAF!F401)</f>
        <v/>
      </c>
      <c r="I393" s="247" t="str">
        <f>IF(PAF!G401="","",PAF!G401)</f>
        <v/>
      </c>
      <c r="J393" s="247" t="str">
        <f>IF(PAF!H401="","",PAF!H401)</f>
        <v/>
      </c>
      <c r="K393" s="247"/>
      <c r="L393" s="247"/>
      <c r="M393" s="247"/>
      <c r="N393" s="245" t="str">
        <f>IF(PAF!I401="","",PAF!I401)</f>
        <v/>
      </c>
      <c r="O393" s="245" t="str">
        <f>IF(PAF!J401="","",PAF!J401)</f>
        <v/>
      </c>
      <c r="P393" s="245" t="str">
        <f>IF(PAF!K401="","",PAF!K401)</f>
        <v/>
      </c>
      <c r="Q393" s="245" t="str">
        <f>IF(PAF!L401="","",PAF!L401)</f>
        <v/>
      </c>
      <c r="S393" s="153">
        <f t="shared" si="18"/>
        <v>15</v>
      </c>
      <c r="T393" s="154" t="str">
        <f t="shared" si="20"/>
        <v>No</v>
      </c>
      <c r="U393" s="154">
        <v>387</v>
      </c>
    </row>
    <row r="394" spans="2:21">
      <c r="B394" s="244" t="str">
        <f t="shared" si="19"/>
        <v>__</v>
      </c>
      <c r="C394" s="244" t="str">
        <f>IF(PAF!C402="","",PAF!C402)</f>
        <v/>
      </c>
      <c r="D394" s="245" t="str">
        <f>IF(N394&lt;&gt;"",PAF!$Y402,"")</f>
        <v/>
      </c>
      <c r="E394" s="246" t="str">
        <f>IF(PAF!D402="","",PAF!D402)</f>
        <v/>
      </c>
      <c r="F394" s="246"/>
      <c r="G394" s="245" t="str">
        <f>IF(PAF!E402="","",PAF!E402)</f>
        <v/>
      </c>
      <c r="H394" s="245" t="str">
        <f>IF(PAF!F402="","",PAF!F402)</f>
        <v/>
      </c>
      <c r="I394" s="247" t="str">
        <f>IF(PAF!G402="","",PAF!G402)</f>
        <v/>
      </c>
      <c r="J394" s="247" t="str">
        <f>IF(PAF!H402="","",PAF!H402)</f>
        <v/>
      </c>
      <c r="K394" s="247"/>
      <c r="L394" s="247"/>
      <c r="M394" s="247"/>
      <c r="N394" s="245" t="str">
        <f>IF(PAF!I402="","",PAF!I402)</f>
        <v/>
      </c>
      <c r="O394" s="245" t="str">
        <f>IF(PAF!J402="","",PAF!J402)</f>
        <v/>
      </c>
      <c r="P394" s="245" t="str">
        <f>IF(PAF!K402="","",PAF!K402)</f>
        <v/>
      </c>
      <c r="Q394" s="245" t="str">
        <f>IF(PAF!L402="","",PAF!L402)</f>
        <v/>
      </c>
      <c r="S394" s="153">
        <f t="shared" si="18"/>
        <v>15</v>
      </c>
      <c r="T394" s="154" t="str">
        <f t="shared" si="20"/>
        <v>No</v>
      </c>
      <c r="U394" s="154">
        <v>388</v>
      </c>
    </row>
    <row r="395" spans="2:21">
      <c r="B395" s="244" t="str">
        <f t="shared" si="19"/>
        <v>__</v>
      </c>
      <c r="C395" s="244" t="str">
        <f>IF(PAF!C403="","",PAF!C403)</f>
        <v/>
      </c>
      <c r="D395" s="245" t="str">
        <f>IF(N395&lt;&gt;"",PAF!$Y403,"")</f>
        <v/>
      </c>
      <c r="E395" s="246" t="str">
        <f>IF(PAF!D403="","",PAF!D403)</f>
        <v/>
      </c>
      <c r="F395" s="246"/>
      <c r="G395" s="245" t="str">
        <f>IF(PAF!E403="","",PAF!E403)</f>
        <v/>
      </c>
      <c r="H395" s="245" t="str">
        <f>IF(PAF!F403="","",PAF!F403)</f>
        <v/>
      </c>
      <c r="I395" s="247" t="str">
        <f>IF(PAF!G403="","",PAF!G403)</f>
        <v/>
      </c>
      <c r="J395" s="247" t="str">
        <f>IF(PAF!H403="","",PAF!H403)</f>
        <v/>
      </c>
      <c r="K395" s="247"/>
      <c r="L395" s="247"/>
      <c r="M395" s="247"/>
      <c r="N395" s="245" t="str">
        <f>IF(PAF!I403="","",PAF!I403)</f>
        <v/>
      </c>
      <c r="O395" s="245" t="str">
        <f>IF(PAF!J403="","",PAF!J403)</f>
        <v/>
      </c>
      <c r="P395" s="245" t="str">
        <f>IF(PAF!K403="","",PAF!K403)</f>
        <v/>
      </c>
      <c r="Q395" s="245" t="str">
        <f>IF(PAF!L403="","",PAF!L403)</f>
        <v/>
      </c>
      <c r="S395" s="153">
        <f t="shared" si="18"/>
        <v>15</v>
      </c>
      <c r="T395" s="154" t="str">
        <f t="shared" si="20"/>
        <v>No</v>
      </c>
      <c r="U395" s="154">
        <v>389</v>
      </c>
    </row>
    <row r="396" spans="2:21">
      <c r="B396" s="244" t="str">
        <f t="shared" si="19"/>
        <v>__</v>
      </c>
      <c r="C396" s="244" t="str">
        <f>IF(PAF!C404="","",PAF!C404)</f>
        <v/>
      </c>
      <c r="D396" s="245" t="str">
        <f>IF(N396&lt;&gt;"",PAF!$Y404,"")</f>
        <v/>
      </c>
      <c r="E396" s="246" t="str">
        <f>IF(PAF!D404="","",PAF!D404)</f>
        <v/>
      </c>
      <c r="F396" s="246"/>
      <c r="G396" s="245" t="str">
        <f>IF(PAF!E404="","",PAF!E404)</f>
        <v/>
      </c>
      <c r="H396" s="245" t="str">
        <f>IF(PAF!F404="","",PAF!F404)</f>
        <v/>
      </c>
      <c r="I396" s="247" t="str">
        <f>IF(PAF!G404="","",PAF!G404)</f>
        <v/>
      </c>
      <c r="J396" s="247" t="str">
        <f>IF(PAF!H404="","",PAF!H404)</f>
        <v/>
      </c>
      <c r="K396" s="247"/>
      <c r="L396" s="247"/>
      <c r="M396" s="247"/>
      <c r="N396" s="245" t="str">
        <f>IF(PAF!I404="","",PAF!I404)</f>
        <v/>
      </c>
      <c r="O396" s="245" t="str">
        <f>IF(PAF!J404="","",PAF!J404)</f>
        <v/>
      </c>
      <c r="P396" s="245" t="str">
        <f>IF(PAF!K404="","",PAF!K404)</f>
        <v/>
      </c>
      <c r="Q396" s="245" t="str">
        <f>IF(PAF!L404="","",PAF!L404)</f>
        <v/>
      </c>
      <c r="S396" s="153">
        <f t="shared" si="18"/>
        <v>15</v>
      </c>
      <c r="T396" s="154" t="str">
        <f t="shared" si="20"/>
        <v>No</v>
      </c>
      <c r="U396" s="154">
        <v>390</v>
      </c>
    </row>
    <row r="397" spans="2:21">
      <c r="B397" s="244" t="str">
        <f t="shared" si="19"/>
        <v>__</v>
      </c>
      <c r="C397" s="244" t="str">
        <f>IF(PAF!C405="","",PAF!C405)</f>
        <v/>
      </c>
      <c r="D397" s="245" t="str">
        <f>IF(N397&lt;&gt;"",PAF!$Y405,"")</f>
        <v/>
      </c>
      <c r="E397" s="246" t="str">
        <f>IF(PAF!D405="","",PAF!D405)</f>
        <v/>
      </c>
      <c r="F397" s="246"/>
      <c r="G397" s="245" t="str">
        <f>IF(PAF!E405="","",PAF!E405)</f>
        <v/>
      </c>
      <c r="H397" s="245" t="str">
        <f>IF(PAF!F405="","",PAF!F405)</f>
        <v/>
      </c>
      <c r="I397" s="247" t="str">
        <f>IF(PAF!G405="","",PAF!G405)</f>
        <v/>
      </c>
      <c r="J397" s="247" t="str">
        <f>IF(PAF!H405="","",PAF!H405)</f>
        <v/>
      </c>
      <c r="K397" s="247"/>
      <c r="L397" s="247"/>
      <c r="M397" s="247"/>
      <c r="N397" s="245" t="str">
        <f>IF(PAF!I405="","",PAF!I405)</f>
        <v/>
      </c>
      <c r="O397" s="245" t="str">
        <f>IF(PAF!J405="","",PAF!J405)</f>
        <v/>
      </c>
      <c r="P397" s="245" t="str">
        <f>IF(PAF!K405="","",PAF!K405)</f>
        <v/>
      </c>
      <c r="Q397" s="245" t="str">
        <f>IF(PAF!L405="","",PAF!L405)</f>
        <v/>
      </c>
      <c r="S397" s="153">
        <f t="shared" si="18"/>
        <v>15</v>
      </c>
      <c r="T397" s="154" t="str">
        <f t="shared" si="20"/>
        <v>No</v>
      </c>
      <c r="U397" s="154">
        <v>391</v>
      </c>
    </row>
    <row r="398" spans="2:21">
      <c r="B398" s="244" t="str">
        <f t="shared" si="19"/>
        <v>__</v>
      </c>
      <c r="C398" s="244" t="str">
        <f>IF(PAF!C406="","",PAF!C406)</f>
        <v/>
      </c>
      <c r="D398" s="245" t="str">
        <f>IF(N398&lt;&gt;"",PAF!$Y406,"")</f>
        <v/>
      </c>
      <c r="E398" s="246" t="str">
        <f>IF(PAF!D406="","",PAF!D406)</f>
        <v/>
      </c>
      <c r="F398" s="246"/>
      <c r="G398" s="245" t="str">
        <f>IF(PAF!E406="","",PAF!E406)</f>
        <v/>
      </c>
      <c r="H398" s="245" t="str">
        <f>IF(PAF!F406="","",PAF!F406)</f>
        <v/>
      </c>
      <c r="I398" s="247" t="str">
        <f>IF(PAF!G406="","",PAF!G406)</f>
        <v/>
      </c>
      <c r="J398" s="247" t="str">
        <f>IF(PAF!H406="","",PAF!H406)</f>
        <v/>
      </c>
      <c r="K398" s="247"/>
      <c r="L398" s="247"/>
      <c r="M398" s="247"/>
      <c r="N398" s="245" t="str">
        <f>IF(PAF!I406="","",PAF!I406)</f>
        <v/>
      </c>
      <c r="O398" s="245" t="str">
        <f>IF(PAF!J406="","",PAF!J406)</f>
        <v/>
      </c>
      <c r="P398" s="245" t="str">
        <f>IF(PAF!K406="","",PAF!K406)</f>
        <v/>
      </c>
      <c r="Q398" s="245" t="str">
        <f>IF(PAF!L406="","",PAF!L406)</f>
        <v/>
      </c>
      <c r="S398" s="153">
        <f t="shared" si="18"/>
        <v>15</v>
      </c>
      <c r="T398" s="154" t="str">
        <f t="shared" si="20"/>
        <v>No</v>
      </c>
      <c r="U398" s="154">
        <v>392</v>
      </c>
    </row>
    <row r="399" spans="2:21">
      <c r="B399" s="244" t="str">
        <f t="shared" si="19"/>
        <v>__</v>
      </c>
      <c r="C399" s="244" t="str">
        <f>IF(PAF!C407="","",PAF!C407)</f>
        <v/>
      </c>
      <c r="D399" s="245" t="str">
        <f>IF(N399&lt;&gt;"",PAF!$Y407,"")</f>
        <v/>
      </c>
      <c r="E399" s="246" t="str">
        <f>IF(PAF!D407="","",PAF!D407)</f>
        <v/>
      </c>
      <c r="F399" s="246"/>
      <c r="G399" s="245" t="str">
        <f>IF(PAF!E407="","",PAF!E407)</f>
        <v/>
      </c>
      <c r="H399" s="245" t="str">
        <f>IF(PAF!F407="","",PAF!F407)</f>
        <v/>
      </c>
      <c r="I399" s="247" t="str">
        <f>IF(PAF!G407="","",PAF!G407)</f>
        <v/>
      </c>
      <c r="J399" s="247" t="str">
        <f>IF(PAF!H407="","",PAF!H407)</f>
        <v/>
      </c>
      <c r="K399" s="247"/>
      <c r="L399" s="247"/>
      <c r="M399" s="247"/>
      <c r="N399" s="245" t="str">
        <f>IF(PAF!I407="","",PAF!I407)</f>
        <v/>
      </c>
      <c r="O399" s="245" t="str">
        <f>IF(PAF!J407="","",PAF!J407)</f>
        <v/>
      </c>
      <c r="P399" s="245" t="str">
        <f>IF(PAF!K407="","",PAF!K407)</f>
        <v/>
      </c>
      <c r="Q399" s="245" t="str">
        <f>IF(PAF!L407="","",PAF!L407)</f>
        <v/>
      </c>
      <c r="S399" s="153">
        <f t="shared" si="18"/>
        <v>15</v>
      </c>
      <c r="T399" s="154" t="str">
        <f t="shared" si="20"/>
        <v>No</v>
      </c>
      <c r="U399" s="154">
        <v>393</v>
      </c>
    </row>
    <row r="400" spans="2:21">
      <c r="B400" s="244" t="str">
        <f t="shared" si="19"/>
        <v>__</v>
      </c>
      <c r="C400" s="244" t="str">
        <f>IF(PAF!C408="","",PAF!C408)</f>
        <v/>
      </c>
      <c r="D400" s="245" t="str">
        <f>IF(N400&lt;&gt;"",PAF!$Y408,"")</f>
        <v/>
      </c>
      <c r="E400" s="246" t="str">
        <f>IF(PAF!D408="","",PAF!D408)</f>
        <v/>
      </c>
      <c r="F400" s="246"/>
      <c r="G400" s="245" t="str">
        <f>IF(PAF!E408="","",PAF!E408)</f>
        <v/>
      </c>
      <c r="H400" s="245" t="str">
        <f>IF(PAF!F408="","",PAF!F408)</f>
        <v/>
      </c>
      <c r="I400" s="247" t="str">
        <f>IF(PAF!G408="","",PAF!G408)</f>
        <v/>
      </c>
      <c r="J400" s="247" t="str">
        <f>IF(PAF!H408="","",PAF!H408)</f>
        <v/>
      </c>
      <c r="K400" s="247"/>
      <c r="L400" s="247"/>
      <c r="M400" s="247"/>
      <c r="N400" s="245" t="str">
        <f>IF(PAF!I408="","",PAF!I408)</f>
        <v/>
      </c>
      <c r="O400" s="245" t="str">
        <f>IF(PAF!J408="","",PAF!J408)</f>
        <v/>
      </c>
      <c r="P400" s="245" t="str">
        <f>IF(PAF!K408="","",PAF!K408)</f>
        <v/>
      </c>
      <c r="Q400" s="245" t="str">
        <f>IF(PAF!L408="","",PAF!L408)</f>
        <v/>
      </c>
      <c r="S400" s="153">
        <f t="shared" si="18"/>
        <v>15</v>
      </c>
      <c r="T400" s="154" t="str">
        <f t="shared" si="20"/>
        <v>No</v>
      </c>
      <c r="U400" s="154">
        <v>394</v>
      </c>
    </row>
    <row r="401" spans="2:21">
      <c r="B401" s="244" t="str">
        <f t="shared" si="19"/>
        <v>__</v>
      </c>
      <c r="C401" s="244" t="str">
        <f>IF(PAF!C409="","",PAF!C409)</f>
        <v/>
      </c>
      <c r="D401" s="245" t="str">
        <f>IF(N401&lt;&gt;"",PAF!$Y409,"")</f>
        <v/>
      </c>
      <c r="E401" s="246" t="str">
        <f>IF(PAF!D409="","",PAF!D409)</f>
        <v/>
      </c>
      <c r="F401" s="246"/>
      <c r="G401" s="245" t="str">
        <f>IF(PAF!E409="","",PAF!E409)</f>
        <v/>
      </c>
      <c r="H401" s="245" t="str">
        <f>IF(PAF!F409="","",PAF!F409)</f>
        <v/>
      </c>
      <c r="I401" s="247" t="str">
        <f>IF(PAF!G409="","",PAF!G409)</f>
        <v/>
      </c>
      <c r="J401" s="247" t="str">
        <f>IF(PAF!H409="","",PAF!H409)</f>
        <v/>
      </c>
      <c r="K401" s="247"/>
      <c r="L401" s="247"/>
      <c r="M401" s="247"/>
      <c r="N401" s="245" t="str">
        <f>IF(PAF!I409="","",PAF!I409)</f>
        <v/>
      </c>
      <c r="O401" s="245" t="str">
        <f>IF(PAF!J409="","",PAF!J409)</f>
        <v/>
      </c>
      <c r="P401" s="245" t="str">
        <f>IF(PAF!K409="","",PAF!K409)</f>
        <v/>
      </c>
      <c r="Q401" s="245" t="str">
        <f>IF(PAF!L409="","",PAF!L409)</f>
        <v/>
      </c>
      <c r="S401" s="153">
        <f t="shared" si="18"/>
        <v>15</v>
      </c>
      <c r="T401" s="154" t="str">
        <f t="shared" si="20"/>
        <v>No</v>
      </c>
      <c r="U401" s="154">
        <v>395</v>
      </c>
    </row>
    <row r="402" spans="2:21">
      <c r="B402" s="244" t="str">
        <f t="shared" si="19"/>
        <v>__</v>
      </c>
      <c r="C402" s="244" t="str">
        <f>IF(PAF!C410="","",PAF!C410)</f>
        <v/>
      </c>
      <c r="D402" s="245" t="str">
        <f>IF(N402&lt;&gt;"",PAF!$Y410,"")</f>
        <v/>
      </c>
      <c r="E402" s="246" t="str">
        <f>IF(PAF!D410="","",PAF!D410)</f>
        <v/>
      </c>
      <c r="F402" s="246"/>
      <c r="G402" s="245" t="str">
        <f>IF(PAF!E410="","",PAF!E410)</f>
        <v/>
      </c>
      <c r="H402" s="245" t="str">
        <f>IF(PAF!F410="","",PAF!F410)</f>
        <v/>
      </c>
      <c r="I402" s="247" t="str">
        <f>IF(PAF!G410="","",PAF!G410)</f>
        <v/>
      </c>
      <c r="J402" s="247" t="str">
        <f>IF(PAF!H410="","",PAF!H410)</f>
        <v/>
      </c>
      <c r="K402" s="247"/>
      <c r="L402" s="247"/>
      <c r="M402" s="247"/>
      <c r="N402" s="245" t="str">
        <f>IF(PAF!I410="","",PAF!I410)</f>
        <v/>
      </c>
      <c r="O402" s="245" t="str">
        <f>IF(PAF!J410="","",PAF!J410)</f>
        <v/>
      </c>
      <c r="P402" s="245" t="str">
        <f>IF(PAF!K410="","",PAF!K410)</f>
        <v/>
      </c>
      <c r="Q402" s="245" t="str">
        <f>IF(PAF!L410="","",PAF!L410)</f>
        <v/>
      </c>
      <c r="S402" s="153">
        <f t="shared" si="18"/>
        <v>15</v>
      </c>
      <c r="T402" s="154" t="str">
        <f t="shared" si="20"/>
        <v>No</v>
      </c>
      <c r="U402" s="154">
        <v>396</v>
      </c>
    </row>
    <row r="403" spans="2:21">
      <c r="B403" s="244" t="str">
        <f t="shared" si="19"/>
        <v>__</v>
      </c>
      <c r="C403" s="244" t="str">
        <f>IF(PAF!C411="","",PAF!C411)</f>
        <v/>
      </c>
      <c r="D403" s="245" t="str">
        <f>IF(N403&lt;&gt;"",PAF!$Y411,"")</f>
        <v/>
      </c>
      <c r="E403" s="246" t="str">
        <f>IF(PAF!D411="","",PAF!D411)</f>
        <v/>
      </c>
      <c r="F403" s="246"/>
      <c r="G403" s="245" t="str">
        <f>IF(PAF!E411="","",PAF!E411)</f>
        <v/>
      </c>
      <c r="H403" s="245" t="str">
        <f>IF(PAF!F411="","",PAF!F411)</f>
        <v/>
      </c>
      <c r="I403" s="247" t="str">
        <f>IF(PAF!G411="","",PAF!G411)</f>
        <v/>
      </c>
      <c r="J403" s="247" t="str">
        <f>IF(PAF!H411="","",PAF!H411)</f>
        <v/>
      </c>
      <c r="K403" s="247"/>
      <c r="L403" s="247"/>
      <c r="M403" s="247"/>
      <c r="N403" s="245" t="str">
        <f>IF(PAF!I411="","",PAF!I411)</f>
        <v/>
      </c>
      <c r="O403" s="245" t="str">
        <f>IF(PAF!J411="","",PAF!J411)</f>
        <v/>
      </c>
      <c r="P403" s="245" t="str">
        <f>IF(PAF!K411="","",PAF!K411)</f>
        <v/>
      </c>
      <c r="Q403" s="245" t="str">
        <f>IF(PAF!L411="","",PAF!L411)</f>
        <v/>
      </c>
      <c r="S403" s="153">
        <f t="shared" si="18"/>
        <v>15</v>
      </c>
      <c r="T403" s="154" t="str">
        <f t="shared" si="20"/>
        <v>No</v>
      </c>
      <c r="U403" s="154">
        <v>397</v>
      </c>
    </row>
    <row r="404" spans="2:21">
      <c r="B404" s="244" t="str">
        <f t="shared" si="19"/>
        <v>__</v>
      </c>
      <c r="C404" s="244" t="str">
        <f>IF(PAF!C412="","",PAF!C412)</f>
        <v/>
      </c>
      <c r="D404" s="245" t="str">
        <f>IF(N404&lt;&gt;"",PAF!$Y412,"")</f>
        <v/>
      </c>
      <c r="E404" s="246" t="str">
        <f>IF(PAF!D412="","",PAF!D412)</f>
        <v/>
      </c>
      <c r="F404" s="246"/>
      <c r="G404" s="245" t="str">
        <f>IF(PAF!E412="","",PAF!E412)</f>
        <v/>
      </c>
      <c r="H404" s="245" t="str">
        <f>IF(PAF!F412="","",PAF!F412)</f>
        <v/>
      </c>
      <c r="I404" s="247" t="str">
        <f>IF(PAF!G412="","",PAF!G412)</f>
        <v/>
      </c>
      <c r="J404" s="247" t="str">
        <f>IF(PAF!H412="","",PAF!H412)</f>
        <v/>
      </c>
      <c r="K404" s="247"/>
      <c r="L404" s="247"/>
      <c r="M404" s="247"/>
      <c r="N404" s="245" t="str">
        <f>IF(PAF!I412="","",PAF!I412)</f>
        <v/>
      </c>
      <c r="O404" s="245" t="str">
        <f>IF(PAF!J412="","",PAF!J412)</f>
        <v/>
      </c>
      <c r="P404" s="245" t="str">
        <f>IF(PAF!K412="","",PAF!K412)</f>
        <v/>
      </c>
      <c r="Q404" s="245" t="str">
        <f>IF(PAF!L412="","",PAF!L412)</f>
        <v/>
      </c>
      <c r="S404" s="153">
        <f t="shared" si="18"/>
        <v>15</v>
      </c>
      <c r="T404" s="154" t="str">
        <f t="shared" si="20"/>
        <v>No</v>
      </c>
      <c r="U404" s="154">
        <v>398</v>
      </c>
    </row>
    <row r="405" spans="2:21">
      <c r="B405" s="244" t="str">
        <f t="shared" si="19"/>
        <v>__</v>
      </c>
      <c r="C405" s="244" t="str">
        <f>IF(PAF!C413="","",PAF!C413)</f>
        <v/>
      </c>
      <c r="D405" s="245" t="str">
        <f>IF(N405&lt;&gt;"",PAF!$Y413,"")</f>
        <v/>
      </c>
      <c r="E405" s="246" t="str">
        <f>IF(PAF!D413="","",PAF!D413)</f>
        <v/>
      </c>
      <c r="F405" s="246"/>
      <c r="G405" s="245" t="str">
        <f>IF(PAF!E413="","",PAF!E413)</f>
        <v/>
      </c>
      <c r="H405" s="245" t="str">
        <f>IF(PAF!F413="","",PAF!F413)</f>
        <v/>
      </c>
      <c r="I405" s="247" t="str">
        <f>IF(PAF!G413="","",PAF!G413)</f>
        <v/>
      </c>
      <c r="J405" s="247" t="str">
        <f>IF(PAF!H413="","",PAF!H413)</f>
        <v/>
      </c>
      <c r="K405" s="247"/>
      <c r="L405" s="247"/>
      <c r="M405" s="247"/>
      <c r="N405" s="245" t="str">
        <f>IF(PAF!I413="","",PAF!I413)</f>
        <v/>
      </c>
      <c r="O405" s="245" t="str">
        <f>IF(PAF!J413="","",PAF!J413)</f>
        <v/>
      </c>
      <c r="P405" s="245" t="str">
        <f>IF(PAF!K413="","",PAF!K413)</f>
        <v/>
      </c>
      <c r="Q405" s="245" t="str">
        <f>IF(PAF!L413="","",PAF!L413)</f>
        <v/>
      </c>
      <c r="S405" s="153">
        <f t="shared" si="18"/>
        <v>15</v>
      </c>
      <c r="T405" s="154" t="str">
        <f t="shared" si="20"/>
        <v>No</v>
      </c>
      <c r="U405" s="154">
        <v>399</v>
      </c>
    </row>
    <row r="406" spans="2:21">
      <c r="B406" s="244" t="str">
        <f t="shared" si="19"/>
        <v>__</v>
      </c>
      <c r="C406" s="244" t="str">
        <f>IF(PAF!C414="","",PAF!C414)</f>
        <v/>
      </c>
      <c r="D406" s="245" t="str">
        <f>IF(N406&lt;&gt;"",PAF!$Y414,"")</f>
        <v/>
      </c>
      <c r="E406" s="246" t="str">
        <f>IF(PAF!D414="","",PAF!D414)</f>
        <v/>
      </c>
      <c r="F406" s="246"/>
      <c r="G406" s="245" t="str">
        <f>IF(PAF!E414="","",PAF!E414)</f>
        <v/>
      </c>
      <c r="H406" s="245" t="str">
        <f>IF(PAF!F414="","",PAF!F414)</f>
        <v/>
      </c>
      <c r="I406" s="247" t="str">
        <f>IF(PAF!G414="","",PAF!G414)</f>
        <v/>
      </c>
      <c r="J406" s="247" t="str">
        <f>IF(PAF!H414="","",PAF!H414)</f>
        <v/>
      </c>
      <c r="K406" s="247"/>
      <c r="L406" s="247"/>
      <c r="M406" s="247"/>
      <c r="N406" s="245" t="str">
        <f>IF(PAF!I414="","",PAF!I414)</f>
        <v/>
      </c>
      <c r="O406" s="245" t="str">
        <f>IF(PAF!J414="","",PAF!J414)</f>
        <v/>
      </c>
      <c r="P406" s="245" t="str">
        <f>IF(PAF!K414="","",PAF!K414)</f>
        <v/>
      </c>
      <c r="Q406" s="245" t="str">
        <f>IF(PAF!L414="","",PAF!L414)</f>
        <v/>
      </c>
      <c r="S406" s="153">
        <f t="shared" si="18"/>
        <v>15</v>
      </c>
      <c r="T406" s="154" t="str">
        <f t="shared" si="20"/>
        <v>No</v>
      </c>
      <c r="U406" s="154">
        <v>400</v>
      </c>
    </row>
    <row r="407" spans="2:21">
      <c r="B407" s="244" t="str">
        <f t="shared" si="19"/>
        <v>__</v>
      </c>
      <c r="C407" s="244" t="str">
        <f>IF(PAF!C415="","",PAF!C415)</f>
        <v/>
      </c>
      <c r="D407" s="245" t="str">
        <f>IF(N407&lt;&gt;"",PAF!$Y415,"")</f>
        <v/>
      </c>
      <c r="E407" s="246" t="str">
        <f>IF(PAF!D415="","",PAF!D415)</f>
        <v/>
      </c>
      <c r="F407" s="246"/>
      <c r="G407" s="245" t="str">
        <f>IF(PAF!E415="","",PAF!E415)</f>
        <v/>
      </c>
      <c r="H407" s="245" t="str">
        <f>IF(PAF!F415="","",PAF!F415)</f>
        <v/>
      </c>
      <c r="I407" s="247" t="str">
        <f>IF(PAF!G415="","",PAF!G415)</f>
        <v/>
      </c>
      <c r="J407" s="247" t="str">
        <f>IF(PAF!H415="","",PAF!H415)</f>
        <v/>
      </c>
      <c r="K407" s="247"/>
      <c r="L407" s="247"/>
      <c r="M407" s="247"/>
      <c r="N407" s="245" t="str">
        <f>IF(PAF!I415="","",PAF!I415)</f>
        <v/>
      </c>
      <c r="O407" s="245" t="str">
        <f>IF(PAF!J415="","",PAF!J415)</f>
        <v/>
      </c>
      <c r="P407" s="245" t="str">
        <f>IF(PAF!K415="","",PAF!K415)</f>
        <v/>
      </c>
      <c r="Q407" s="245" t="str">
        <f>IF(PAF!L415="","",PAF!L415)</f>
        <v/>
      </c>
      <c r="S407" s="153">
        <f t="shared" si="18"/>
        <v>15</v>
      </c>
      <c r="T407" s="154" t="str">
        <f t="shared" si="20"/>
        <v>No</v>
      </c>
      <c r="U407" s="154">
        <v>401</v>
      </c>
    </row>
    <row r="408" spans="2:21">
      <c r="B408" s="244" t="str">
        <f t="shared" si="19"/>
        <v>__</v>
      </c>
      <c r="C408" s="244" t="str">
        <f>IF(PAF!C416="","",PAF!C416)</f>
        <v/>
      </c>
      <c r="D408" s="245" t="str">
        <f>IF(N408&lt;&gt;"",PAF!$Y416,"")</f>
        <v/>
      </c>
      <c r="E408" s="246" t="str">
        <f>IF(PAF!D416="","",PAF!D416)</f>
        <v/>
      </c>
      <c r="F408" s="246"/>
      <c r="G408" s="245" t="str">
        <f>IF(PAF!E416="","",PAF!E416)</f>
        <v/>
      </c>
      <c r="H408" s="245" t="str">
        <f>IF(PAF!F416="","",PAF!F416)</f>
        <v/>
      </c>
      <c r="I408" s="247" t="str">
        <f>IF(PAF!G416="","",PAF!G416)</f>
        <v/>
      </c>
      <c r="J408" s="247" t="str">
        <f>IF(PAF!H416="","",PAF!H416)</f>
        <v/>
      </c>
      <c r="K408" s="247"/>
      <c r="L408" s="247"/>
      <c r="M408" s="247"/>
      <c r="N408" s="245" t="str">
        <f>IF(PAF!I416="","",PAF!I416)</f>
        <v/>
      </c>
      <c r="O408" s="245" t="str">
        <f>IF(PAF!J416="","",PAF!J416)</f>
        <v/>
      </c>
      <c r="P408" s="245" t="str">
        <f>IF(PAF!K416="","",PAF!K416)</f>
        <v/>
      </c>
      <c r="Q408" s="245" t="str">
        <f>IF(PAF!L416="","",PAF!L416)</f>
        <v/>
      </c>
      <c r="S408" s="153">
        <f t="shared" si="18"/>
        <v>15</v>
      </c>
      <c r="T408" s="154" t="str">
        <f t="shared" si="20"/>
        <v>No</v>
      </c>
      <c r="U408" s="154">
        <v>402</v>
      </c>
    </row>
    <row r="409" spans="2:21">
      <c r="B409" s="244" t="str">
        <f t="shared" si="19"/>
        <v>__</v>
      </c>
      <c r="C409" s="244" t="str">
        <f>IF(PAF!C417="","",PAF!C417)</f>
        <v/>
      </c>
      <c r="D409" s="245" t="str">
        <f>IF(N409&lt;&gt;"",PAF!$Y417,"")</f>
        <v/>
      </c>
      <c r="E409" s="246" t="str">
        <f>IF(PAF!D417="","",PAF!D417)</f>
        <v/>
      </c>
      <c r="F409" s="246"/>
      <c r="G409" s="245" t="str">
        <f>IF(PAF!E417="","",PAF!E417)</f>
        <v/>
      </c>
      <c r="H409" s="245" t="str">
        <f>IF(PAF!F417="","",PAF!F417)</f>
        <v/>
      </c>
      <c r="I409" s="247" t="str">
        <f>IF(PAF!G417="","",PAF!G417)</f>
        <v/>
      </c>
      <c r="J409" s="247" t="str">
        <f>IF(PAF!H417="","",PAF!H417)</f>
        <v/>
      </c>
      <c r="K409" s="247"/>
      <c r="L409" s="247"/>
      <c r="M409" s="247"/>
      <c r="N409" s="245" t="str">
        <f>IF(PAF!I417="","",PAF!I417)</f>
        <v/>
      </c>
      <c r="O409" s="245" t="str">
        <f>IF(PAF!J417="","",PAF!J417)</f>
        <v/>
      </c>
      <c r="P409" s="245" t="str">
        <f>IF(PAF!K417="","",PAF!K417)</f>
        <v/>
      </c>
      <c r="Q409" s="245" t="str">
        <f>IF(PAF!L417="","",PAF!L417)</f>
        <v/>
      </c>
      <c r="S409" s="153">
        <f t="shared" si="18"/>
        <v>15</v>
      </c>
      <c r="T409" s="154" t="str">
        <f t="shared" si="20"/>
        <v>No</v>
      </c>
      <c r="U409" s="154">
        <v>403</v>
      </c>
    </row>
    <row r="410" spans="2:21">
      <c r="B410" s="244" t="str">
        <f t="shared" si="19"/>
        <v>__</v>
      </c>
      <c r="C410" s="244" t="str">
        <f>IF(PAF!C418="","",PAF!C418)</f>
        <v/>
      </c>
      <c r="D410" s="245" t="str">
        <f>IF(N410&lt;&gt;"",PAF!$Y418,"")</f>
        <v/>
      </c>
      <c r="E410" s="246" t="str">
        <f>IF(PAF!D418="","",PAF!D418)</f>
        <v/>
      </c>
      <c r="F410" s="246"/>
      <c r="G410" s="245" t="str">
        <f>IF(PAF!E418="","",PAF!E418)</f>
        <v/>
      </c>
      <c r="H410" s="245" t="str">
        <f>IF(PAF!F418="","",PAF!F418)</f>
        <v/>
      </c>
      <c r="I410" s="247" t="str">
        <f>IF(PAF!G418="","",PAF!G418)</f>
        <v/>
      </c>
      <c r="J410" s="247" t="str">
        <f>IF(PAF!H418="","",PAF!H418)</f>
        <v/>
      </c>
      <c r="K410" s="247"/>
      <c r="L410" s="247"/>
      <c r="M410" s="247"/>
      <c r="N410" s="245" t="str">
        <f>IF(PAF!I418="","",PAF!I418)</f>
        <v/>
      </c>
      <c r="O410" s="245" t="str">
        <f>IF(PAF!J418="","",PAF!J418)</f>
        <v/>
      </c>
      <c r="P410" s="245" t="str">
        <f>IF(PAF!K418="","",PAF!K418)</f>
        <v/>
      </c>
      <c r="Q410" s="245" t="str">
        <f>IF(PAF!L418="","",PAF!L418)</f>
        <v/>
      </c>
      <c r="S410" s="153">
        <f t="shared" si="18"/>
        <v>15</v>
      </c>
      <c r="T410" s="154" t="str">
        <f t="shared" si="20"/>
        <v>No</v>
      </c>
      <c r="U410" s="154">
        <v>404</v>
      </c>
    </row>
    <row r="411" spans="2:21">
      <c r="B411" s="244" t="str">
        <f t="shared" si="19"/>
        <v>__</v>
      </c>
      <c r="C411" s="244" t="str">
        <f>IF(PAF!C419="","",PAF!C419)</f>
        <v/>
      </c>
      <c r="D411" s="245" t="str">
        <f>IF(N411&lt;&gt;"",PAF!$Y419,"")</f>
        <v/>
      </c>
      <c r="E411" s="246" t="str">
        <f>IF(PAF!D419="","",PAF!D419)</f>
        <v/>
      </c>
      <c r="F411" s="246"/>
      <c r="G411" s="245" t="str">
        <f>IF(PAF!E419="","",PAF!E419)</f>
        <v/>
      </c>
      <c r="H411" s="245" t="str">
        <f>IF(PAF!F419="","",PAF!F419)</f>
        <v/>
      </c>
      <c r="I411" s="247" t="str">
        <f>IF(PAF!G419="","",PAF!G419)</f>
        <v/>
      </c>
      <c r="J411" s="247" t="str">
        <f>IF(PAF!H419="","",PAF!H419)</f>
        <v/>
      </c>
      <c r="K411" s="247"/>
      <c r="L411" s="247"/>
      <c r="M411" s="247"/>
      <c r="N411" s="245" t="str">
        <f>IF(PAF!I419="","",PAF!I419)</f>
        <v/>
      </c>
      <c r="O411" s="245" t="str">
        <f>IF(PAF!J419="","",PAF!J419)</f>
        <v/>
      </c>
      <c r="P411" s="245" t="str">
        <f>IF(PAF!K419="","",PAF!K419)</f>
        <v/>
      </c>
      <c r="Q411" s="245" t="str">
        <f>IF(PAF!L419="","",PAF!L419)</f>
        <v/>
      </c>
      <c r="S411" s="153">
        <f t="shared" si="18"/>
        <v>15</v>
      </c>
      <c r="T411" s="154" t="str">
        <f t="shared" si="20"/>
        <v>No</v>
      </c>
      <c r="U411" s="154">
        <v>405</v>
      </c>
    </row>
    <row r="412" spans="2:21">
      <c r="B412" s="244" t="str">
        <f t="shared" si="19"/>
        <v>__</v>
      </c>
      <c r="C412" s="244" t="str">
        <f>IF(PAF!C420="","",PAF!C420)</f>
        <v/>
      </c>
      <c r="D412" s="245" t="str">
        <f>IF(N412&lt;&gt;"",PAF!$Y420,"")</f>
        <v/>
      </c>
      <c r="E412" s="246" t="str">
        <f>IF(PAF!D420="","",PAF!D420)</f>
        <v/>
      </c>
      <c r="F412" s="246"/>
      <c r="G412" s="245" t="str">
        <f>IF(PAF!E420="","",PAF!E420)</f>
        <v/>
      </c>
      <c r="H412" s="245" t="str">
        <f>IF(PAF!F420="","",PAF!F420)</f>
        <v/>
      </c>
      <c r="I412" s="247" t="str">
        <f>IF(PAF!G420="","",PAF!G420)</f>
        <v/>
      </c>
      <c r="J412" s="247" t="str">
        <f>IF(PAF!H420="","",PAF!H420)</f>
        <v/>
      </c>
      <c r="K412" s="247"/>
      <c r="L412" s="247"/>
      <c r="M412" s="247"/>
      <c r="N412" s="245" t="str">
        <f>IF(PAF!I420="","",PAF!I420)</f>
        <v/>
      </c>
      <c r="O412" s="245" t="str">
        <f>IF(PAF!J420="","",PAF!J420)</f>
        <v/>
      </c>
      <c r="P412" s="245" t="str">
        <f>IF(PAF!K420="","",PAF!K420)</f>
        <v/>
      </c>
      <c r="Q412" s="245" t="str">
        <f>IF(PAF!L420="","",PAF!L420)</f>
        <v/>
      </c>
      <c r="S412" s="153">
        <f t="shared" si="18"/>
        <v>15</v>
      </c>
      <c r="T412" s="154" t="str">
        <f t="shared" si="20"/>
        <v>No</v>
      </c>
      <c r="U412" s="154">
        <v>406</v>
      </c>
    </row>
    <row r="413" spans="2:21">
      <c r="B413" s="244" t="str">
        <f t="shared" si="19"/>
        <v>__</v>
      </c>
      <c r="C413" s="244" t="str">
        <f>IF(PAF!C421="","",PAF!C421)</f>
        <v/>
      </c>
      <c r="D413" s="245" t="str">
        <f>IF(N413&lt;&gt;"",PAF!$Y421,"")</f>
        <v/>
      </c>
      <c r="E413" s="246" t="str">
        <f>IF(PAF!D421="","",PAF!D421)</f>
        <v/>
      </c>
      <c r="F413" s="246"/>
      <c r="G413" s="245" t="str">
        <f>IF(PAF!E421="","",PAF!E421)</f>
        <v/>
      </c>
      <c r="H413" s="245" t="str">
        <f>IF(PAF!F421="","",PAF!F421)</f>
        <v/>
      </c>
      <c r="I413" s="247" t="str">
        <f>IF(PAF!G421="","",PAF!G421)</f>
        <v/>
      </c>
      <c r="J413" s="247" t="str">
        <f>IF(PAF!H421="","",PAF!H421)</f>
        <v/>
      </c>
      <c r="K413" s="247"/>
      <c r="L413" s="247"/>
      <c r="M413" s="247"/>
      <c r="N413" s="245" t="str">
        <f>IF(PAF!I421="","",PAF!I421)</f>
        <v/>
      </c>
      <c r="O413" s="245" t="str">
        <f>IF(PAF!J421="","",PAF!J421)</f>
        <v/>
      </c>
      <c r="P413" s="245" t="str">
        <f>IF(PAF!K421="","",PAF!K421)</f>
        <v/>
      </c>
      <c r="Q413" s="245" t="str">
        <f>IF(PAF!L421="","",PAF!L421)</f>
        <v/>
      </c>
      <c r="S413" s="153">
        <f t="shared" si="18"/>
        <v>15</v>
      </c>
      <c r="T413" s="154" t="str">
        <f t="shared" si="20"/>
        <v>No</v>
      </c>
      <c r="U413" s="154">
        <v>407</v>
      </c>
    </row>
    <row r="414" spans="2:21">
      <c r="B414" s="244" t="str">
        <f t="shared" si="19"/>
        <v>__</v>
      </c>
      <c r="C414" s="244" t="str">
        <f>IF(PAF!C422="","",PAF!C422)</f>
        <v/>
      </c>
      <c r="D414" s="245" t="str">
        <f>IF(N414&lt;&gt;"",PAF!$Y422,"")</f>
        <v/>
      </c>
      <c r="E414" s="246" t="str">
        <f>IF(PAF!D422="","",PAF!D422)</f>
        <v/>
      </c>
      <c r="F414" s="246"/>
      <c r="G414" s="245" t="str">
        <f>IF(PAF!E422="","",PAF!E422)</f>
        <v/>
      </c>
      <c r="H414" s="245" t="str">
        <f>IF(PAF!F422="","",PAF!F422)</f>
        <v/>
      </c>
      <c r="I414" s="247" t="str">
        <f>IF(PAF!G422="","",PAF!G422)</f>
        <v/>
      </c>
      <c r="J414" s="247" t="str">
        <f>IF(PAF!H422="","",PAF!H422)</f>
        <v/>
      </c>
      <c r="K414" s="247"/>
      <c r="L414" s="247"/>
      <c r="M414" s="247"/>
      <c r="N414" s="245" t="str">
        <f>IF(PAF!I422="","",PAF!I422)</f>
        <v/>
      </c>
      <c r="O414" s="245" t="str">
        <f>IF(PAF!J422="","",PAF!J422)</f>
        <v/>
      </c>
      <c r="P414" s="245" t="str">
        <f>IF(PAF!K422="","",PAF!K422)</f>
        <v/>
      </c>
      <c r="Q414" s="245" t="str">
        <f>IF(PAF!L422="","",PAF!L422)</f>
        <v/>
      </c>
      <c r="S414" s="153">
        <f t="shared" si="18"/>
        <v>15</v>
      </c>
      <c r="T414" s="154" t="str">
        <f t="shared" si="20"/>
        <v>No</v>
      </c>
      <c r="U414" s="154">
        <v>408</v>
      </c>
    </row>
    <row r="415" spans="2:21">
      <c r="B415" s="244" t="str">
        <f t="shared" si="19"/>
        <v>__</v>
      </c>
      <c r="C415" s="244" t="str">
        <f>IF(PAF!C423="","",PAF!C423)</f>
        <v/>
      </c>
      <c r="D415" s="245" t="str">
        <f>IF(N415&lt;&gt;"",PAF!$Y423,"")</f>
        <v/>
      </c>
      <c r="E415" s="246" t="str">
        <f>IF(PAF!D423="","",PAF!D423)</f>
        <v/>
      </c>
      <c r="F415" s="246"/>
      <c r="G415" s="245" t="str">
        <f>IF(PAF!E423="","",PAF!E423)</f>
        <v/>
      </c>
      <c r="H415" s="245" t="str">
        <f>IF(PAF!F423="","",PAF!F423)</f>
        <v/>
      </c>
      <c r="I415" s="247" t="str">
        <f>IF(PAF!G423="","",PAF!G423)</f>
        <v/>
      </c>
      <c r="J415" s="247" t="str">
        <f>IF(PAF!H423="","",PAF!H423)</f>
        <v/>
      </c>
      <c r="K415" s="247"/>
      <c r="L415" s="247"/>
      <c r="M415" s="247"/>
      <c r="N415" s="245" t="str">
        <f>IF(PAF!I423="","",PAF!I423)</f>
        <v/>
      </c>
      <c r="O415" s="245" t="str">
        <f>IF(PAF!J423="","",PAF!J423)</f>
        <v/>
      </c>
      <c r="P415" s="245" t="str">
        <f>IF(PAF!K423="","",PAF!K423)</f>
        <v/>
      </c>
      <c r="Q415" s="245" t="str">
        <f>IF(PAF!L423="","",PAF!L423)</f>
        <v/>
      </c>
      <c r="S415" s="153">
        <f t="shared" si="18"/>
        <v>15</v>
      </c>
      <c r="T415" s="154" t="str">
        <f t="shared" si="20"/>
        <v>No</v>
      </c>
      <c r="U415" s="154">
        <v>409</v>
      </c>
    </row>
    <row r="416" spans="2:21">
      <c r="B416" s="244" t="str">
        <f t="shared" si="19"/>
        <v>__</v>
      </c>
      <c r="C416" s="244" t="str">
        <f>IF(PAF!C424="","",PAF!C424)</f>
        <v/>
      </c>
      <c r="D416" s="245" t="str">
        <f>IF(N416&lt;&gt;"",PAF!$Y424,"")</f>
        <v/>
      </c>
      <c r="E416" s="246" t="str">
        <f>IF(PAF!D424="","",PAF!D424)</f>
        <v/>
      </c>
      <c r="F416" s="246"/>
      <c r="G416" s="245" t="str">
        <f>IF(PAF!E424="","",PAF!E424)</f>
        <v/>
      </c>
      <c r="H416" s="245" t="str">
        <f>IF(PAF!F424="","",PAF!F424)</f>
        <v/>
      </c>
      <c r="I416" s="247" t="str">
        <f>IF(PAF!G424="","",PAF!G424)</f>
        <v/>
      </c>
      <c r="J416" s="247" t="str">
        <f>IF(PAF!H424="","",PAF!H424)</f>
        <v/>
      </c>
      <c r="K416" s="247"/>
      <c r="L416" s="247"/>
      <c r="M416" s="247"/>
      <c r="N416" s="245" t="str">
        <f>IF(PAF!I424="","",PAF!I424)</f>
        <v/>
      </c>
      <c r="O416" s="245" t="str">
        <f>IF(PAF!J424="","",PAF!J424)</f>
        <v/>
      </c>
      <c r="P416" s="245" t="str">
        <f>IF(PAF!K424="","",PAF!K424)</f>
        <v/>
      </c>
      <c r="Q416" s="245" t="str">
        <f>IF(PAF!L424="","",PAF!L424)</f>
        <v/>
      </c>
      <c r="S416" s="153">
        <f t="shared" si="18"/>
        <v>15</v>
      </c>
      <c r="T416" s="154" t="str">
        <f t="shared" si="20"/>
        <v>No</v>
      </c>
      <c r="U416" s="154">
        <v>410</v>
      </c>
    </row>
    <row r="417" spans="2:21">
      <c r="B417" s="244" t="str">
        <f t="shared" si="19"/>
        <v>__</v>
      </c>
      <c r="C417" s="244" t="str">
        <f>IF(PAF!C425="","",PAF!C425)</f>
        <v/>
      </c>
      <c r="D417" s="245" t="str">
        <f>IF(N417&lt;&gt;"",PAF!$Y425,"")</f>
        <v/>
      </c>
      <c r="E417" s="246" t="str">
        <f>IF(PAF!D425="","",PAF!D425)</f>
        <v/>
      </c>
      <c r="F417" s="246"/>
      <c r="G417" s="245" t="str">
        <f>IF(PAF!E425="","",PAF!E425)</f>
        <v/>
      </c>
      <c r="H417" s="245" t="str">
        <f>IF(PAF!F425="","",PAF!F425)</f>
        <v/>
      </c>
      <c r="I417" s="247" t="str">
        <f>IF(PAF!G425="","",PAF!G425)</f>
        <v/>
      </c>
      <c r="J417" s="247" t="str">
        <f>IF(PAF!H425="","",PAF!H425)</f>
        <v/>
      </c>
      <c r="K417" s="247"/>
      <c r="L417" s="247"/>
      <c r="M417" s="247"/>
      <c r="N417" s="245" t="str">
        <f>IF(PAF!I425="","",PAF!I425)</f>
        <v/>
      </c>
      <c r="O417" s="245" t="str">
        <f>IF(PAF!J425="","",PAF!J425)</f>
        <v/>
      </c>
      <c r="P417" s="245" t="str">
        <f>IF(PAF!K425="","",PAF!K425)</f>
        <v/>
      </c>
      <c r="Q417" s="245" t="str">
        <f>IF(PAF!L425="","",PAF!L425)</f>
        <v/>
      </c>
      <c r="S417" s="153">
        <f t="shared" si="18"/>
        <v>15</v>
      </c>
      <c r="T417" s="154" t="str">
        <f t="shared" si="20"/>
        <v>No</v>
      </c>
      <c r="U417" s="154">
        <v>411</v>
      </c>
    </row>
    <row r="418" spans="2:21">
      <c r="B418" s="244" t="str">
        <f t="shared" si="19"/>
        <v>__</v>
      </c>
      <c r="C418" s="244" t="str">
        <f>IF(PAF!C426="","",PAF!C426)</f>
        <v/>
      </c>
      <c r="D418" s="245" t="str">
        <f>IF(N418&lt;&gt;"",PAF!$Y426,"")</f>
        <v/>
      </c>
      <c r="E418" s="246" t="str">
        <f>IF(PAF!D426="","",PAF!D426)</f>
        <v/>
      </c>
      <c r="F418" s="246"/>
      <c r="G418" s="245" t="str">
        <f>IF(PAF!E426="","",PAF!E426)</f>
        <v/>
      </c>
      <c r="H418" s="245" t="str">
        <f>IF(PAF!F426="","",PAF!F426)</f>
        <v/>
      </c>
      <c r="I418" s="247" t="str">
        <f>IF(PAF!G426="","",PAF!G426)</f>
        <v/>
      </c>
      <c r="J418" s="247" t="str">
        <f>IF(PAF!H426="","",PAF!H426)</f>
        <v/>
      </c>
      <c r="K418" s="247"/>
      <c r="L418" s="247"/>
      <c r="M418" s="247"/>
      <c r="N418" s="245" t="str">
        <f>IF(PAF!I426="","",PAF!I426)</f>
        <v/>
      </c>
      <c r="O418" s="245" t="str">
        <f>IF(PAF!J426="","",PAF!J426)</f>
        <v/>
      </c>
      <c r="P418" s="245" t="str">
        <f>IF(PAF!K426="","",PAF!K426)</f>
        <v/>
      </c>
      <c r="Q418" s="245" t="str">
        <f>IF(PAF!L426="","",PAF!L426)</f>
        <v/>
      </c>
      <c r="S418" s="153">
        <f t="shared" si="18"/>
        <v>15</v>
      </c>
      <c r="T418" s="154" t="str">
        <f t="shared" si="20"/>
        <v>No</v>
      </c>
      <c r="U418" s="154">
        <v>412</v>
      </c>
    </row>
    <row r="419" spans="2:21">
      <c r="B419" s="244" t="str">
        <f t="shared" si="19"/>
        <v>__</v>
      </c>
      <c r="C419" s="244" t="str">
        <f>IF(PAF!C427="","",PAF!C427)</f>
        <v/>
      </c>
      <c r="D419" s="245" t="str">
        <f>IF(N419&lt;&gt;"",PAF!$Y427,"")</f>
        <v/>
      </c>
      <c r="E419" s="246" t="str">
        <f>IF(PAF!D427="","",PAF!D427)</f>
        <v/>
      </c>
      <c r="F419" s="246"/>
      <c r="G419" s="245" t="str">
        <f>IF(PAF!E427="","",PAF!E427)</f>
        <v/>
      </c>
      <c r="H419" s="245" t="str">
        <f>IF(PAF!F427="","",PAF!F427)</f>
        <v/>
      </c>
      <c r="I419" s="247" t="str">
        <f>IF(PAF!G427="","",PAF!G427)</f>
        <v/>
      </c>
      <c r="J419" s="247" t="str">
        <f>IF(PAF!H427="","",PAF!H427)</f>
        <v/>
      </c>
      <c r="K419" s="247"/>
      <c r="L419" s="247"/>
      <c r="M419" s="247"/>
      <c r="N419" s="245" t="str">
        <f>IF(PAF!I427="","",PAF!I427)</f>
        <v/>
      </c>
      <c r="O419" s="245" t="str">
        <f>IF(PAF!J427="","",PAF!J427)</f>
        <v/>
      </c>
      <c r="P419" s="245" t="str">
        <f>IF(PAF!K427="","",PAF!K427)</f>
        <v/>
      </c>
      <c r="Q419" s="245" t="str">
        <f>IF(PAF!L427="","",PAF!L427)</f>
        <v/>
      </c>
      <c r="S419" s="153">
        <f t="shared" si="18"/>
        <v>15</v>
      </c>
      <c r="T419" s="154" t="str">
        <f t="shared" si="20"/>
        <v>No</v>
      </c>
      <c r="U419" s="154">
        <v>413</v>
      </c>
    </row>
    <row r="420" spans="2:21">
      <c r="B420" s="244" t="str">
        <f t="shared" si="19"/>
        <v>__</v>
      </c>
      <c r="C420" s="244" t="str">
        <f>IF(PAF!C428="","",PAF!C428)</f>
        <v/>
      </c>
      <c r="D420" s="245" t="str">
        <f>IF(N420&lt;&gt;"",PAF!$Y428,"")</f>
        <v/>
      </c>
      <c r="E420" s="246" t="str">
        <f>IF(PAF!D428="","",PAF!D428)</f>
        <v/>
      </c>
      <c r="F420" s="246"/>
      <c r="G420" s="245" t="str">
        <f>IF(PAF!E428="","",PAF!E428)</f>
        <v/>
      </c>
      <c r="H420" s="245" t="str">
        <f>IF(PAF!F428="","",PAF!F428)</f>
        <v/>
      </c>
      <c r="I420" s="247" t="str">
        <f>IF(PAF!G428="","",PAF!G428)</f>
        <v/>
      </c>
      <c r="J420" s="247" t="str">
        <f>IF(PAF!H428="","",PAF!H428)</f>
        <v/>
      </c>
      <c r="K420" s="247"/>
      <c r="L420" s="247"/>
      <c r="M420" s="247"/>
      <c r="N420" s="245" t="str">
        <f>IF(PAF!I428="","",PAF!I428)</f>
        <v/>
      </c>
      <c r="O420" s="245" t="str">
        <f>IF(PAF!J428="","",PAF!J428)</f>
        <v/>
      </c>
      <c r="P420" s="245" t="str">
        <f>IF(PAF!K428="","",PAF!K428)</f>
        <v/>
      </c>
      <c r="Q420" s="245" t="str">
        <f>IF(PAF!L428="","",PAF!L428)</f>
        <v/>
      </c>
      <c r="S420" s="153">
        <f t="shared" si="18"/>
        <v>15</v>
      </c>
      <c r="T420" s="154" t="str">
        <f t="shared" si="20"/>
        <v>No</v>
      </c>
      <c r="U420" s="154">
        <v>414</v>
      </c>
    </row>
    <row r="421" spans="2:21">
      <c r="B421" s="244" t="str">
        <f t="shared" si="19"/>
        <v>__</v>
      </c>
      <c r="C421" s="244" t="str">
        <f>IF(PAF!C429="","",PAF!C429)</f>
        <v/>
      </c>
      <c r="D421" s="245" t="str">
        <f>IF(N421&lt;&gt;"",PAF!$Y429,"")</f>
        <v/>
      </c>
      <c r="E421" s="246" t="str">
        <f>IF(PAF!D429="","",PAF!D429)</f>
        <v/>
      </c>
      <c r="F421" s="246"/>
      <c r="G421" s="245" t="str">
        <f>IF(PAF!E429="","",PAF!E429)</f>
        <v/>
      </c>
      <c r="H421" s="245" t="str">
        <f>IF(PAF!F429="","",PAF!F429)</f>
        <v/>
      </c>
      <c r="I421" s="247" t="str">
        <f>IF(PAF!G429="","",PAF!G429)</f>
        <v/>
      </c>
      <c r="J421" s="247" t="str">
        <f>IF(PAF!H429="","",PAF!H429)</f>
        <v/>
      </c>
      <c r="K421" s="247"/>
      <c r="L421" s="247"/>
      <c r="M421" s="247"/>
      <c r="N421" s="245" t="str">
        <f>IF(PAF!I429="","",PAF!I429)</f>
        <v/>
      </c>
      <c r="O421" s="245" t="str">
        <f>IF(PAF!J429="","",PAF!J429)</f>
        <v/>
      </c>
      <c r="P421" s="245" t="str">
        <f>IF(PAF!K429="","",PAF!K429)</f>
        <v/>
      </c>
      <c r="Q421" s="245" t="str">
        <f>IF(PAF!L429="","",PAF!L429)</f>
        <v/>
      </c>
      <c r="S421" s="153">
        <f t="shared" si="18"/>
        <v>15</v>
      </c>
      <c r="T421" s="154" t="str">
        <f t="shared" si="20"/>
        <v>No</v>
      </c>
      <c r="U421" s="154">
        <v>415</v>
      </c>
    </row>
    <row r="422" spans="2:21">
      <c r="B422" s="244" t="str">
        <f t="shared" si="19"/>
        <v>__</v>
      </c>
      <c r="C422" s="244" t="str">
        <f>IF(PAF!C430="","",PAF!C430)</f>
        <v/>
      </c>
      <c r="D422" s="245" t="str">
        <f>IF(N422&lt;&gt;"",PAF!$Y430,"")</f>
        <v/>
      </c>
      <c r="E422" s="246" t="str">
        <f>IF(PAF!D430="","",PAF!D430)</f>
        <v/>
      </c>
      <c r="F422" s="246"/>
      <c r="G422" s="245" t="str">
        <f>IF(PAF!E430="","",PAF!E430)</f>
        <v/>
      </c>
      <c r="H422" s="245" t="str">
        <f>IF(PAF!F430="","",PAF!F430)</f>
        <v/>
      </c>
      <c r="I422" s="247" t="str">
        <f>IF(PAF!G430="","",PAF!G430)</f>
        <v/>
      </c>
      <c r="J422" s="247" t="str">
        <f>IF(PAF!H430="","",PAF!H430)</f>
        <v/>
      </c>
      <c r="K422" s="247"/>
      <c r="L422" s="247"/>
      <c r="M422" s="247"/>
      <c r="N422" s="245" t="str">
        <f>IF(PAF!I430="","",PAF!I430)</f>
        <v/>
      </c>
      <c r="O422" s="245" t="str">
        <f>IF(PAF!J430="","",PAF!J430)</f>
        <v/>
      </c>
      <c r="P422" s="245" t="str">
        <f>IF(PAF!K430="","",PAF!K430)</f>
        <v/>
      </c>
      <c r="Q422" s="245" t="str">
        <f>IF(PAF!L430="","",PAF!L430)</f>
        <v/>
      </c>
      <c r="S422" s="153">
        <f t="shared" si="18"/>
        <v>15</v>
      </c>
      <c r="T422" s="154" t="str">
        <f t="shared" si="20"/>
        <v>No</v>
      </c>
      <c r="U422" s="154">
        <v>416</v>
      </c>
    </row>
    <row r="423" spans="2:21">
      <c r="B423" s="244" t="str">
        <f t="shared" si="19"/>
        <v>__</v>
      </c>
      <c r="C423" s="244" t="str">
        <f>IF(PAF!C431="","",PAF!C431)</f>
        <v/>
      </c>
      <c r="D423" s="245" t="str">
        <f>IF(N423&lt;&gt;"",PAF!$Y431,"")</f>
        <v/>
      </c>
      <c r="E423" s="246" t="str">
        <f>IF(PAF!D431="","",PAF!D431)</f>
        <v/>
      </c>
      <c r="F423" s="246"/>
      <c r="G423" s="245" t="str">
        <f>IF(PAF!E431="","",PAF!E431)</f>
        <v/>
      </c>
      <c r="H423" s="245" t="str">
        <f>IF(PAF!F431="","",PAF!F431)</f>
        <v/>
      </c>
      <c r="I423" s="247" t="str">
        <f>IF(PAF!G431="","",PAF!G431)</f>
        <v/>
      </c>
      <c r="J423" s="247" t="str">
        <f>IF(PAF!H431="","",PAF!H431)</f>
        <v/>
      </c>
      <c r="K423" s="247"/>
      <c r="L423" s="247"/>
      <c r="M423" s="247"/>
      <c r="N423" s="245" t="str">
        <f>IF(PAF!I431="","",PAF!I431)</f>
        <v/>
      </c>
      <c r="O423" s="245" t="str">
        <f>IF(PAF!J431="","",PAF!J431)</f>
        <v/>
      </c>
      <c r="P423" s="245" t="str">
        <f>IF(PAF!K431="","",PAF!K431)</f>
        <v/>
      </c>
      <c r="Q423" s="245" t="str">
        <f>IF(PAF!L431="","",PAF!L431)</f>
        <v/>
      </c>
      <c r="S423" s="153">
        <f t="shared" si="18"/>
        <v>15</v>
      </c>
      <c r="T423" s="154" t="str">
        <f t="shared" si="20"/>
        <v>No</v>
      </c>
      <c r="U423" s="154">
        <v>417</v>
      </c>
    </row>
    <row r="424" spans="2:21">
      <c r="B424" s="244" t="str">
        <f t="shared" si="19"/>
        <v>__</v>
      </c>
      <c r="C424" s="244" t="str">
        <f>IF(PAF!C432="","",PAF!C432)</f>
        <v/>
      </c>
      <c r="D424" s="245" t="str">
        <f>IF(N424&lt;&gt;"",PAF!$Y432,"")</f>
        <v/>
      </c>
      <c r="E424" s="246" t="str">
        <f>IF(PAF!D432="","",PAF!D432)</f>
        <v/>
      </c>
      <c r="F424" s="246"/>
      <c r="G424" s="245" t="str">
        <f>IF(PAF!E432="","",PAF!E432)</f>
        <v/>
      </c>
      <c r="H424" s="245" t="str">
        <f>IF(PAF!F432="","",PAF!F432)</f>
        <v/>
      </c>
      <c r="I424" s="247" t="str">
        <f>IF(PAF!G432="","",PAF!G432)</f>
        <v/>
      </c>
      <c r="J424" s="247" t="str">
        <f>IF(PAF!H432="","",PAF!H432)</f>
        <v/>
      </c>
      <c r="K424" s="247"/>
      <c r="L424" s="247"/>
      <c r="M424" s="247"/>
      <c r="N424" s="245" t="str">
        <f>IF(PAF!I432="","",PAF!I432)</f>
        <v/>
      </c>
      <c r="O424" s="245" t="str">
        <f>IF(PAF!J432="","",PAF!J432)</f>
        <v/>
      </c>
      <c r="P424" s="245" t="str">
        <f>IF(PAF!K432="","",PAF!K432)</f>
        <v/>
      </c>
      <c r="Q424" s="245" t="str">
        <f>IF(PAF!L432="","",PAF!L432)</f>
        <v/>
      </c>
      <c r="S424" s="153">
        <f t="shared" si="18"/>
        <v>15</v>
      </c>
      <c r="T424" s="154" t="str">
        <f t="shared" si="20"/>
        <v>No</v>
      </c>
      <c r="U424" s="154">
        <v>418</v>
      </c>
    </row>
    <row r="425" spans="2:21">
      <c r="B425" s="244" t="str">
        <f t="shared" si="19"/>
        <v>__</v>
      </c>
      <c r="C425" s="244" t="str">
        <f>IF(PAF!C433="","",PAF!C433)</f>
        <v/>
      </c>
      <c r="D425" s="245" t="str">
        <f>IF(N425&lt;&gt;"",PAF!$Y433,"")</f>
        <v/>
      </c>
      <c r="E425" s="246" t="str">
        <f>IF(PAF!D433="","",PAF!D433)</f>
        <v/>
      </c>
      <c r="F425" s="246"/>
      <c r="G425" s="245" t="str">
        <f>IF(PAF!E433="","",PAF!E433)</f>
        <v/>
      </c>
      <c r="H425" s="245" t="str">
        <f>IF(PAF!F433="","",PAF!F433)</f>
        <v/>
      </c>
      <c r="I425" s="247" t="str">
        <f>IF(PAF!G433="","",PAF!G433)</f>
        <v/>
      </c>
      <c r="J425" s="247" t="str">
        <f>IF(PAF!H433="","",PAF!H433)</f>
        <v/>
      </c>
      <c r="K425" s="247"/>
      <c r="L425" s="247"/>
      <c r="M425" s="247"/>
      <c r="N425" s="245" t="str">
        <f>IF(PAF!I433="","",PAF!I433)</f>
        <v/>
      </c>
      <c r="O425" s="245" t="str">
        <f>IF(PAF!J433="","",PAF!J433)</f>
        <v/>
      </c>
      <c r="P425" s="245" t="str">
        <f>IF(PAF!K433="","",PAF!K433)</f>
        <v/>
      </c>
      <c r="Q425" s="245" t="str">
        <f>IF(PAF!L433="","",PAF!L433)</f>
        <v/>
      </c>
      <c r="S425" s="153">
        <f t="shared" si="18"/>
        <v>15</v>
      </c>
      <c r="T425" s="154" t="str">
        <f t="shared" si="20"/>
        <v>No</v>
      </c>
      <c r="U425" s="154">
        <v>419</v>
      </c>
    </row>
    <row r="426" spans="2:21">
      <c r="B426" s="244" t="str">
        <f t="shared" si="19"/>
        <v>__</v>
      </c>
      <c r="C426" s="244" t="str">
        <f>IF(PAF!C434="","",PAF!C434)</f>
        <v/>
      </c>
      <c r="D426" s="245" t="str">
        <f>IF(N426&lt;&gt;"",PAF!$Y434,"")</f>
        <v/>
      </c>
      <c r="E426" s="246" t="str">
        <f>IF(PAF!D434="","",PAF!D434)</f>
        <v/>
      </c>
      <c r="F426" s="246"/>
      <c r="G426" s="245" t="str">
        <f>IF(PAF!E434="","",PAF!E434)</f>
        <v/>
      </c>
      <c r="H426" s="245" t="str">
        <f>IF(PAF!F434="","",PAF!F434)</f>
        <v/>
      </c>
      <c r="I426" s="247" t="str">
        <f>IF(PAF!G434="","",PAF!G434)</f>
        <v/>
      </c>
      <c r="J426" s="247" t="str">
        <f>IF(PAF!H434="","",PAF!H434)</f>
        <v/>
      </c>
      <c r="K426" s="247"/>
      <c r="L426" s="247"/>
      <c r="M426" s="247"/>
      <c r="N426" s="245" t="str">
        <f>IF(PAF!I434="","",PAF!I434)</f>
        <v/>
      </c>
      <c r="O426" s="245" t="str">
        <f>IF(PAF!J434="","",PAF!J434)</f>
        <v/>
      </c>
      <c r="P426" s="245" t="str">
        <f>IF(PAF!K434="","",PAF!K434)</f>
        <v/>
      </c>
      <c r="Q426" s="245" t="str">
        <f>IF(PAF!L434="","",PAF!L434)</f>
        <v/>
      </c>
      <c r="S426" s="153">
        <f t="shared" si="18"/>
        <v>15</v>
      </c>
      <c r="T426" s="154" t="str">
        <f t="shared" si="20"/>
        <v>No</v>
      </c>
      <c r="U426" s="154">
        <v>420</v>
      </c>
    </row>
    <row r="427" spans="2:21">
      <c r="B427" s="244" t="str">
        <f t="shared" si="19"/>
        <v>__</v>
      </c>
      <c r="C427" s="244" t="str">
        <f>IF(PAF!C435="","",PAF!C435)</f>
        <v/>
      </c>
      <c r="D427" s="245" t="str">
        <f>IF(N427&lt;&gt;"",PAF!$Y435,"")</f>
        <v/>
      </c>
      <c r="E427" s="246" t="str">
        <f>IF(PAF!D435="","",PAF!D435)</f>
        <v/>
      </c>
      <c r="F427" s="246"/>
      <c r="G427" s="245" t="str">
        <f>IF(PAF!E435="","",PAF!E435)</f>
        <v/>
      </c>
      <c r="H427" s="245" t="str">
        <f>IF(PAF!F435="","",PAF!F435)</f>
        <v/>
      </c>
      <c r="I427" s="247" t="str">
        <f>IF(PAF!G435="","",PAF!G435)</f>
        <v/>
      </c>
      <c r="J427" s="247" t="str">
        <f>IF(PAF!H435="","",PAF!H435)</f>
        <v/>
      </c>
      <c r="K427" s="247"/>
      <c r="L427" s="247"/>
      <c r="M427" s="247"/>
      <c r="N427" s="245" t="str">
        <f>IF(PAF!I435="","",PAF!I435)</f>
        <v/>
      </c>
      <c r="O427" s="245" t="str">
        <f>IF(PAF!J435="","",PAF!J435)</f>
        <v/>
      </c>
      <c r="P427" s="245" t="str">
        <f>IF(PAF!K435="","",PAF!K435)</f>
        <v/>
      </c>
      <c r="Q427" s="245" t="str">
        <f>IF(PAF!L435="","",PAF!L435)</f>
        <v/>
      </c>
      <c r="S427" s="153">
        <f t="shared" si="18"/>
        <v>15</v>
      </c>
      <c r="T427" s="154" t="str">
        <f t="shared" si="20"/>
        <v>No</v>
      </c>
      <c r="U427" s="154">
        <v>421</v>
      </c>
    </row>
    <row r="428" spans="2:21">
      <c r="B428" s="244" t="str">
        <f t="shared" si="19"/>
        <v>__</v>
      </c>
      <c r="C428" s="244" t="str">
        <f>IF(PAF!C436="","",PAF!C436)</f>
        <v/>
      </c>
      <c r="D428" s="245" t="str">
        <f>IF(N428&lt;&gt;"",PAF!$Y436,"")</f>
        <v/>
      </c>
      <c r="E428" s="246" t="str">
        <f>IF(PAF!D436="","",PAF!D436)</f>
        <v/>
      </c>
      <c r="F428" s="246"/>
      <c r="G428" s="245" t="str">
        <f>IF(PAF!E436="","",PAF!E436)</f>
        <v/>
      </c>
      <c r="H428" s="245" t="str">
        <f>IF(PAF!F436="","",PAF!F436)</f>
        <v/>
      </c>
      <c r="I428" s="247" t="str">
        <f>IF(PAF!G436="","",PAF!G436)</f>
        <v/>
      </c>
      <c r="J428" s="247" t="str">
        <f>IF(PAF!H436="","",PAF!H436)</f>
        <v/>
      </c>
      <c r="K428" s="247"/>
      <c r="L428" s="247"/>
      <c r="M428" s="247"/>
      <c r="N428" s="245" t="str">
        <f>IF(PAF!I436="","",PAF!I436)</f>
        <v/>
      </c>
      <c r="O428" s="245" t="str">
        <f>IF(PAF!J436="","",PAF!J436)</f>
        <v/>
      </c>
      <c r="P428" s="245" t="str">
        <f>IF(PAF!K436="","",PAF!K436)</f>
        <v/>
      </c>
      <c r="Q428" s="245" t="str">
        <f>IF(PAF!L436="","",PAF!L436)</f>
        <v/>
      </c>
      <c r="S428" s="153">
        <f t="shared" si="18"/>
        <v>15</v>
      </c>
      <c r="T428" s="154" t="str">
        <f t="shared" si="20"/>
        <v>No</v>
      </c>
      <c r="U428" s="154">
        <v>422</v>
      </c>
    </row>
    <row r="429" spans="2:21">
      <c r="B429" s="244" t="str">
        <f t="shared" si="19"/>
        <v>__</v>
      </c>
      <c r="C429" s="244" t="str">
        <f>IF(PAF!C437="","",PAF!C437)</f>
        <v/>
      </c>
      <c r="D429" s="245" t="str">
        <f>IF(N429&lt;&gt;"",PAF!$Y437,"")</f>
        <v/>
      </c>
      <c r="E429" s="246" t="str">
        <f>IF(PAF!D437="","",PAF!D437)</f>
        <v/>
      </c>
      <c r="F429" s="246"/>
      <c r="G429" s="245" t="str">
        <f>IF(PAF!E437="","",PAF!E437)</f>
        <v/>
      </c>
      <c r="H429" s="245" t="str">
        <f>IF(PAF!F437="","",PAF!F437)</f>
        <v/>
      </c>
      <c r="I429" s="247" t="str">
        <f>IF(PAF!G437="","",PAF!G437)</f>
        <v/>
      </c>
      <c r="J429" s="247" t="str">
        <f>IF(PAF!H437="","",PAF!H437)</f>
        <v/>
      </c>
      <c r="K429" s="247"/>
      <c r="L429" s="247"/>
      <c r="M429" s="247"/>
      <c r="N429" s="245" t="str">
        <f>IF(PAF!I437="","",PAF!I437)</f>
        <v/>
      </c>
      <c r="O429" s="245" t="str">
        <f>IF(PAF!J437="","",PAF!J437)</f>
        <v/>
      </c>
      <c r="P429" s="245" t="str">
        <f>IF(PAF!K437="","",PAF!K437)</f>
        <v/>
      </c>
      <c r="Q429" s="245" t="str">
        <f>IF(PAF!L437="","",PAF!L437)</f>
        <v/>
      </c>
      <c r="S429" s="153">
        <f t="shared" si="18"/>
        <v>15</v>
      </c>
      <c r="T429" s="154" t="str">
        <f t="shared" si="20"/>
        <v>No</v>
      </c>
      <c r="U429" s="154">
        <v>423</v>
      </c>
    </row>
    <row r="430" spans="2:21">
      <c r="B430" s="244" t="str">
        <f t="shared" si="19"/>
        <v>__</v>
      </c>
      <c r="C430" s="244" t="str">
        <f>IF(PAF!C438="","",PAF!C438)</f>
        <v/>
      </c>
      <c r="D430" s="245" t="str">
        <f>IF(N430&lt;&gt;"",PAF!$Y438,"")</f>
        <v/>
      </c>
      <c r="E430" s="246" t="str">
        <f>IF(PAF!D438="","",PAF!D438)</f>
        <v/>
      </c>
      <c r="F430" s="246"/>
      <c r="G430" s="245" t="str">
        <f>IF(PAF!E438="","",PAF!E438)</f>
        <v/>
      </c>
      <c r="H430" s="245" t="str">
        <f>IF(PAF!F438="","",PAF!F438)</f>
        <v/>
      </c>
      <c r="I430" s="247" t="str">
        <f>IF(PAF!G438="","",PAF!G438)</f>
        <v/>
      </c>
      <c r="J430" s="247" t="str">
        <f>IF(PAF!H438="","",PAF!H438)</f>
        <v/>
      </c>
      <c r="K430" s="247"/>
      <c r="L430" s="247"/>
      <c r="M430" s="247"/>
      <c r="N430" s="245" t="str">
        <f>IF(PAF!I438="","",PAF!I438)</f>
        <v/>
      </c>
      <c r="O430" s="245" t="str">
        <f>IF(PAF!J438="","",PAF!J438)</f>
        <v/>
      </c>
      <c r="P430" s="245" t="str">
        <f>IF(PAF!K438="","",PAF!K438)</f>
        <v/>
      </c>
      <c r="Q430" s="245" t="str">
        <f>IF(PAF!L438="","",PAF!L438)</f>
        <v/>
      </c>
      <c r="S430" s="153">
        <f t="shared" si="18"/>
        <v>15</v>
      </c>
      <c r="T430" s="154" t="str">
        <f t="shared" si="20"/>
        <v>No</v>
      </c>
      <c r="U430" s="154">
        <v>424</v>
      </c>
    </row>
    <row r="431" spans="2:21">
      <c r="B431" s="244" t="str">
        <f t="shared" si="19"/>
        <v>__</v>
      </c>
      <c r="C431" s="244" t="str">
        <f>IF(PAF!C439="","",PAF!C439)</f>
        <v/>
      </c>
      <c r="D431" s="245" t="str">
        <f>IF(N431&lt;&gt;"",PAF!$Y439,"")</f>
        <v/>
      </c>
      <c r="E431" s="246" t="str">
        <f>IF(PAF!D439="","",PAF!D439)</f>
        <v/>
      </c>
      <c r="F431" s="246"/>
      <c r="G431" s="245" t="str">
        <f>IF(PAF!E439="","",PAF!E439)</f>
        <v/>
      </c>
      <c r="H431" s="245" t="str">
        <f>IF(PAF!F439="","",PAF!F439)</f>
        <v/>
      </c>
      <c r="I431" s="247" t="str">
        <f>IF(PAF!G439="","",PAF!G439)</f>
        <v/>
      </c>
      <c r="J431" s="247" t="str">
        <f>IF(PAF!H439="","",PAF!H439)</f>
        <v/>
      </c>
      <c r="K431" s="247"/>
      <c r="L431" s="247"/>
      <c r="M431" s="247"/>
      <c r="N431" s="245" t="str">
        <f>IF(PAF!I439="","",PAF!I439)</f>
        <v/>
      </c>
      <c r="O431" s="245" t="str">
        <f>IF(PAF!J439="","",PAF!J439)</f>
        <v/>
      </c>
      <c r="P431" s="245" t="str">
        <f>IF(PAF!K439="","",PAF!K439)</f>
        <v/>
      </c>
      <c r="Q431" s="245" t="str">
        <f>IF(PAF!L439="","",PAF!L439)</f>
        <v/>
      </c>
      <c r="S431" s="153">
        <f t="shared" si="18"/>
        <v>15</v>
      </c>
      <c r="T431" s="154" t="str">
        <f t="shared" si="20"/>
        <v>No</v>
      </c>
      <c r="U431" s="154">
        <v>425</v>
      </c>
    </row>
    <row r="432" spans="2:21">
      <c r="B432" s="244" t="str">
        <f t="shared" si="19"/>
        <v>__</v>
      </c>
      <c r="C432" s="244" t="str">
        <f>IF(PAF!C440="","",PAF!C440)</f>
        <v/>
      </c>
      <c r="D432" s="245" t="str">
        <f>IF(N432&lt;&gt;"",PAF!$Y440,"")</f>
        <v/>
      </c>
      <c r="E432" s="246" t="str">
        <f>IF(PAF!D440="","",PAF!D440)</f>
        <v/>
      </c>
      <c r="F432" s="246"/>
      <c r="G432" s="245" t="str">
        <f>IF(PAF!E440="","",PAF!E440)</f>
        <v/>
      </c>
      <c r="H432" s="245" t="str">
        <f>IF(PAF!F440="","",PAF!F440)</f>
        <v/>
      </c>
      <c r="I432" s="247" t="str">
        <f>IF(PAF!G440="","",PAF!G440)</f>
        <v/>
      </c>
      <c r="J432" s="247" t="str">
        <f>IF(PAF!H440="","",PAF!H440)</f>
        <v/>
      </c>
      <c r="K432" s="247"/>
      <c r="L432" s="247"/>
      <c r="M432" s="247"/>
      <c r="N432" s="245" t="str">
        <f>IF(PAF!I440="","",PAF!I440)</f>
        <v/>
      </c>
      <c r="O432" s="245" t="str">
        <f>IF(PAF!J440="","",PAF!J440)</f>
        <v/>
      </c>
      <c r="P432" s="245" t="str">
        <f>IF(PAF!K440="","",PAF!K440)</f>
        <v/>
      </c>
      <c r="Q432" s="245" t="str">
        <f>IF(PAF!L440="","",PAF!L440)</f>
        <v/>
      </c>
      <c r="S432" s="153">
        <f t="shared" si="18"/>
        <v>15</v>
      </c>
      <c r="T432" s="154" t="str">
        <f t="shared" si="20"/>
        <v>No</v>
      </c>
      <c r="U432" s="154">
        <v>426</v>
      </c>
    </row>
    <row r="433" spans="2:21">
      <c r="B433" s="244" t="str">
        <f t="shared" si="19"/>
        <v>__</v>
      </c>
      <c r="C433" s="244" t="str">
        <f>IF(PAF!C441="","",PAF!C441)</f>
        <v/>
      </c>
      <c r="D433" s="245" t="str">
        <f>IF(N433&lt;&gt;"",PAF!$Y441,"")</f>
        <v/>
      </c>
      <c r="E433" s="246" t="str">
        <f>IF(PAF!D441="","",PAF!D441)</f>
        <v/>
      </c>
      <c r="F433" s="246"/>
      <c r="G433" s="245" t="str">
        <f>IF(PAF!E441="","",PAF!E441)</f>
        <v/>
      </c>
      <c r="H433" s="245" t="str">
        <f>IF(PAF!F441="","",PAF!F441)</f>
        <v/>
      </c>
      <c r="I433" s="247" t="str">
        <f>IF(PAF!G441="","",PAF!G441)</f>
        <v/>
      </c>
      <c r="J433" s="247" t="str">
        <f>IF(PAF!H441="","",PAF!H441)</f>
        <v/>
      </c>
      <c r="K433" s="247"/>
      <c r="L433" s="247"/>
      <c r="M433" s="247"/>
      <c r="N433" s="245" t="str">
        <f>IF(PAF!I441="","",PAF!I441)</f>
        <v/>
      </c>
      <c r="O433" s="245" t="str">
        <f>IF(PAF!J441="","",PAF!J441)</f>
        <v/>
      </c>
      <c r="P433" s="245" t="str">
        <f>IF(PAF!K441="","",PAF!K441)</f>
        <v/>
      </c>
      <c r="Q433" s="245" t="str">
        <f>IF(PAF!L441="","",PAF!L441)</f>
        <v/>
      </c>
      <c r="S433" s="153">
        <f t="shared" si="18"/>
        <v>15</v>
      </c>
      <c r="T433" s="154" t="str">
        <f t="shared" si="20"/>
        <v>No</v>
      </c>
      <c r="U433" s="154">
        <v>427</v>
      </c>
    </row>
    <row r="434" spans="2:21">
      <c r="B434" s="244" t="str">
        <f t="shared" si="19"/>
        <v>__</v>
      </c>
      <c r="C434" s="244" t="str">
        <f>IF(PAF!C442="","",PAF!C442)</f>
        <v/>
      </c>
      <c r="D434" s="245" t="str">
        <f>IF(N434&lt;&gt;"",PAF!$Y442,"")</f>
        <v/>
      </c>
      <c r="E434" s="246" t="str">
        <f>IF(PAF!D442="","",PAF!D442)</f>
        <v/>
      </c>
      <c r="F434" s="246"/>
      <c r="G434" s="245" t="str">
        <f>IF(PAF!E442="","",PAF!E442)</f>
        <v/>
      </c>
      <c r="H434" s="245" t="str">
        <f>IF(PAF!F442="","",PAF!F442)</f>
        <v/>
      </c>
      <c r="I434" s="247" t="str">
        <f>IF(PAF!G442="","",PAF!G442)</f>
        <v/>
      </c>
      <c r="J434" s="247" t="str">
        <f>IF(PAF!H442="","",PAF!H442)</f>
        <v/>
      </c>
      <c r="K434" s="247"/>
      <c r="L434" s="247"/>
      <c r="M434" s="247"/>
      <c r="N434" s="245" t="str">
        <f>IF(PAF!I442="","",PAF!I442)</f>
        <v/>
      </c>
      <c r="O434" s="245" t="str">
        <f>IF(PAF!J442="","",PAF!J442)</f>
        <v/>
      </c>
      <c r="P434" s="245" t="str">
        <f>IF(PAF!K442="","",PAF!K442)</f>
        <v/>
      </c>
      <c r="Q434" s="245" t="str">
        <f>IF(PAF!L442="","",PAF!L442)</f>
        <v/>
      </c>
      <c r="S434" s="153">
        <f t="shared" si="18"/>
        <v>15</v>
      </c>
      <c r="T434" s="154" t="str">
        <f t="shared" si="20"/>
        <v>No</v>
      </c>
      <c r="U434" s="154">
        <v>428</v>
      </c>
    </row>
    <row r="435" spans="2:21">
      <c r="B435" s="244" t="str">
        <f t="shared" si="19"/>
        <v>__</v>
      </c>
      <c r="C435" s="244" t="str">
        <f>IF(PAF!C443="","",PAF!C443)</f>
        <v/>
      </c>
      <c r="D435" s="245" t="str">
        <f>IF(N435&lt;&gt;"",PAF!$Y443,"")</f>
        <v/>
      </c>
      <c r="E435" s="246" t="str">
        <f>IF(PAF!D443="","",PAF!D443)</f>
        <v/>
      </c>
      <c r="F435" s="246"/>
      <c r="G435" s="245" t="str">
        <f>IF(PAF!E443="","",PAF!E443)</f>
        <v/>
      </c>
      <c r="H435" s="245" t="str">
        <f>IF(PAF!F443="","",PAF!F443)</f>
        <v/>
      </c>
      <c r="I435" s="247" t="str">
        <f>IF(PAF!G443="","",PAF!G443)</f>
        <v/>
      </c>
      <c r="J435" s="247" t="str">
        <f>IF(PAF!H443="","",PAF!H443)</f>
        <v/>
      </c>
      <c r="K435" s="247"/>
      <c r="L435" s="247"/>
      <c r="M435" s="247"/>
      <c r="N435" s="245" t="str">
        <f>IF(PAF!I443="","",PAF!I443)</f>
        <v/>
      </c>
      <c r="O435" s="245" t="str">
        <f>IF(PAF!J443="","",PAF!J443)</f>
        <v/>
      </c>
      <c r="P435" s="245" t="str">
        <f>IF(PAF!K443="","",PAF!K443)</f>
        <v/>
      </c>
      <c r="Q435" s="245" t="str">
        <f>IF(PAF!L443="","",PAF!L443)</f>
        <v/>
      </c>
      <c r="S435" s="153">
        <f t="shared" si="18"/>
        <v>15</v>
      </c>
      <c r="T435" s="154" t="str">
        <f t="shared" si="20"/>
        <v>No</v>
      </c>
      <c r="U435" s="154">
        <v>429</v>
      </c>
    </row>
    <row r="436" spans="2:21">
      <c r="B436" s="244" t="str">
        <f t="shared" si="19"/>
        <v>__</v>
      </c>
      <c r="C436" s="244" t="str">
        <f>IF(PAF!C444="","",PAF!C444)</f>
        <v/>
      </c>
      <c r="D436" s="245" t="str">
        <f>IF(N436&lt;&gt;"",PAF!$Y444,"")</f>
        <v/>
      </c>
      <c r="E436" s="246" t="str">
        <f>IF(PAF!D444="","",PAF!D444)</f>
        <v/>
      </c>
      <c r="F436" s="246"/>
      <c r="G436" s="245" t="str">
        <f>IF(PAF!E444="","",PAF!E444)</f>
        <v/>
      </c>
      <c r="H436" s="245" t="str">
        <f>IF(PAF!F444="","",PAF!F444)</f>
        <v/>
      </c>
      <c r="I436" s="247" t="str">
        <f>IF(PAF!G444="","",PAF!G444)</f>
        <v/>
      </c>
      <c r="J436" s="247" t="str">
        <f>IF(PAF!H444="","",PAF!H444)</f>
        <v/>
      </c>
      <c r="K436" s="247"/>
      <c r="L436" s="247"/>
      <c r="M436" s="247"/>
      <c r="N436" s="245" t="str">
        <f>IF(PAF!I444="","",PAF!I444)</f>
        <v/>
      </c>
      <c r="O436" s="245" t="str">
        <f>IF(PAF!J444="","",PAF!J444)</f>
        <v/>
      </c>
      <c r="P436" s="245" t="str">
        <f>IF(PAF!K444="","",PAF!K444)</f>
        <v/>
      </c>
      <c r="Q436" s="245" t="str">
        <f>IF(PAF!L444="","",PAF!L444)</f>
        <v/>
      </c>
      <c r="S436" s="153">
        <f t="shared" si="18"/>
        <v>15</v>
      </c>
      <c r="T436" s="154" t="str">
        <f t="shared" si="20"/>
        <v>No</v>
      </c>
      <c r="U436" s="154">
        <v>430</v>
      </c>
    </row>
    <row r="437" spans="2:21">
      <c r="B437" s="244" t="str">
        <f t="shared" si="19"/>
        <v>__</v>
      </c>
      <c r="C437" s="244" t="str">
        <f>IF(PAF!C445="","",PAF!C445)</f>
        <v/>
      </c>
      <c r="D437" s="245" t="str">
        <f>IF(N437&lt;&gt;"",PAF!$Y445,"")</f>
        <v/>
      </c>
      <c r="E437" s="246" t="str">
        <f>IF(PAF!D445="","",PAF!D445)</f>
        <v/>
      </c>
      <c r="F437" s="246"/>
      <c r="G437" s="245" t="str">
        <f>IF(PAF!E445="","",PAF!E445)</f>
        <v/>
      </c>
      <c r="H437" s="245" t="str">
        <f>IF(PAF!F445="","",PAF!F445)</f>
        <v/>
      </c>
      <c r="I437" s="247" t="str">
        <f>IF(PAF!G445="","",PAF!G445)</f>
        <v/>
      </c>
      <c r="J437" s="247" t="str">
        <f>IF(PAF!H445="","",PAF!H445)</f>
        <v/>
      </c>
      <c r="K437" s="247"/>
      <c r="L437" s="247"/>
      <c r="M437" s="247"/>
      <c r="N437" s="245" t="str">
        <f>IF(PAF!I445="","",PAF!I445)</f>
        <v/>
      </c>
      <c r="O437" s="245" t="str">
        <f>IF(PAF!J445="","",PAF!J445)</f>
        <v/>
      </c>
      <c r="P437" s="245" t="str">
        <f>IF(PAF!K445="","",PAF!K445)</f>
        <v/>
      </c>
      <c r="Q437" s="245" t="str">
        <f>IF(PAF!L445="","",PAF!L445)</f>
        <v/>
      </c>
      <c r="S437" s="153">
        <f t="shared" si="18"/>
        <v>15</v>
      </c>
      <c r="T437" s="154" t="str">
        <f t="shared" si="20"/>
        <v>No</v>
      </c>
      <c r="U437" s="154">
        <v>431</v>
      </c>
    </row>
    <row r="438" spans="2:21">
      <c r="B438" s="244" t="str">
        <f t="shared" si="19"/>
        <v>__</v>
      </c>
      <c r="C438" s="244" t="str">
        <f>IF(PAF!C446="","",PAF!C446)</f>
        <v/>
      </c>
      <c r="D438" s="245" t="str">
        <f>IF(N438&lt;&gt;"",PAF!$Y446,"")</f>
        <v/>
      </c>
      <c r="E438" s="246" t="str">
        <f>IF(PAF!D446="","",PAF!D446)</f>
        <v/>
      </c>
      <c r="F438" s="246"/>
      <c r="G438" s="245" t="str">
        <f>IF(PAF!E446="","",PAF!E446)</f>
        <v/>
      </c>
      <c r="H438" s="245" t="str">
        <f>IF(PAF!F446="","",PAF!F446)</f>
        <v/>
      </c>
      <c r="I438" s="247" t="str">
        <f>IF(PAF!G446="","",PAF!G446)</f>
        <v/>
      </c>
      <c r="J438" s="247" t="str">
        <f>IF(PAF!H446="","",PAF!H446)</f>
        <v/>
      </c>
      <c r="K438" s="247"/>
      <c r="L438" s="247"/>
      <c r="M438" s="247"/>
      <c r="N438" s="245" t="str">
        <f>IF(PAF!I446="","",PAF!I446)</f>
        <v/>
      </c>
      <c r="O438" s="245" t="str">
        <f>IF(PAF!J446="","",PAF!J446)</f>
        <v/>
      </c>
      <c r="P438" s="245" t="str">
        <f>IF(PAF!K446="","",PAF!K446)</f>
        <v/>
      </c>
      <c r="Q438" s="245" t="str">
        <f>IF(PAF!L446="","",PAF!L446)</f>
        <v/>
      </c>
      <c r="S438" s="153">
        <f t="shared" si="18"/>
        <v>15</v>
      </c>
      <c r="T438" s="154" t="str">
        <f t="shared" si="20"/>
        <v>No</v>
      </c>
      <c r="U438" s="154">
        <v>432</v>
      </c>
    </row>
    <row r="439" spans="2:21">
      <c r="B439" s="244" t="str">
        <f t="shared" si="19"/>
        <v>__</v>
      </c>
      <c r="C439" s="244" t="str">
        <f>IF(PAF!C447="","",PAF!C447)</f>
        <v/>
      </c>
      <c r="D439" s="245" t="str">
        <f>IF(N439&lt;&gt;"",PAF!$Y447,"")</f>
        <v/>
      </c>
      <c r="E439" s="246" t="str">
        <f>IF(PAF!D447="","",PAF!D447)</f>
        <v/>
      </c>
      <c r="F439" s="246"/>
      <c r="G439" s="245" t="str">
        <f>IF(PAF!E447="","",PAF!E447)</f>
        <v/>
      </c>
      <c r="H439" s="245" t="str">
        <f>IF(PAF!F447="","",PAF!F447)</f>
        <v/>
      </c>
      <c r="I439" s="247" t="str">
        <f>IF(PAF!G447="","",PAF!G447)</f>
        <v/>
      </c>
      <c r="J439" s="247" t="str">
        <f>IF(PAF!H447="","",PAF!H447)</f>
        <v/>
      </c>
      <c r="K439" s="247"/>
      <c r="L439" s="247"/>
      <c r="M439" s="247"/>
      <c r="N439" s="245" t="str">
        <f>IF(PAF!I447="","",PAF!I447)</f>
        <v/>
      </c>
      <c r="O439" s="245" t="str">
        <f>IF(PAF!J447="","",PAF!J447)</f>
        <v/>
      </c>
      <c r="P439" s="245" t="str">
        <f>IF(PAF!K447="","",PAF!K447)</f>
        <v/>
      </c>
      <c r="Q439" s="245" t="str">
        <f>IF(PAF!L447="","",PAF!L447)</f>
        <v/>
      </c>
      <c r="S439" s="153">
        <f t="shared" si="18"/>
        <v>15</v>
      </c>
      <c r="T439" s="154" t="str">
        <f t="shared" si="20"/>
        <v>No</v>
      </c>
      <c r="U439" s="154">
        <v>433</v>
      </c>
    </row>
    <row r="440" spans="2:21">
      <c r="B440" s="244" t="str">
        <f t="shared" si="19"/>
        <v>__</v>
      </c>
      <c r="C440" s="244" t="str">
        <f>IF(PAF!C448="","",PAF!C448)</f>
        <v/>
      </c>
      <c r="D440" s="245" t="str">
        <f>IF(N440&lt;&gt;"",PAF!$Y448,"")</f>
        <v/>
      </c>
      <c r="E440" s="246" t="str">
        <f>IF(PAF!D448="","",PAF!D448)</f>
        <v/>
      </c>
      <c r="F440" s="246"/>
      <c r="G440" s="245" t="str">
        <f>IF(PAF!E448="","",PAF!E448)</f>
        <v/>
      </c>
      <c r="H440" s="245" t="str">
        <f>IF(PAF!F448="","",PAF!F448)</f>
        <v/>
      </c>
      <c r="I440" s="247" t="str">
        <f>IF(PAF!G448="","",PAF!G448)</f>
        <v/>
      </c>
      <c r="J440" s="247" t="str">
        <f>IF(PAF!H448="","",PAF!H448)</f>
        <v/>
      </c>
      <c r="K440" s="247"/>
      <c r="L440" s="247"/>
      <c r="M440" s="247"/>
      <c r="N440" s="245" t="str">
        <f>IF(PAF!I448="","",PAF!I448)</f>
        <v/>
      </c>
      <c r="O440" s="245" t="str">
        <f>IF(PAF!J448="","",PAF!J448)</f>
        <v/>
      </c>
      <c r="P440" s="245" t="str">
        <f>IF(PAF!K448="","",PAF!K448)</f>
        <v/>
      </c>
      <c r="Q440" s="245" t="str">
        <f>IF(PAF!L448="","",PAF!L448)</f>
        <v/>
      </c>
      <c r="S440" s="153">
        <f t="shared" si="18"/>
        <v>15</v>
      </c>
      <c r="T440" s="154" t="str">
        <f t="shared" si="20"/>
        <v>No</v>
      </c>
      <c r="U440" s="154">
        <v>434</v>
      </c>
    </row>
    <row r="441" spans="2:21">
      <c r="B441" s="244" t="str">
        <f t="shared" si="19"/>
        <v>__</v>
      </c>
      <c r="C441" s="244" t="str">
        <f>IF(PAF!C449="","",PAF!C449)</f>
        <v/>
      </c>
      <c r="D441" s="245" t="str">
        <f>IF(N441&lt;&gt;"",PAF!$Y449,"")</f>
        <v/>
      </c>
      <c r="E441" s="246" t="str">
        <f>IF(PAF!D449="","",PAF!D449)</f>
        <v/>
      </c>
      <c r="F441" s="246"/>
      <c r="G441" s="245" t="str">
        <f>IF(PAF!E449="","",PAF!E449)</f>
        <v/>
      </c>
      <c r="H441" s="245" t="str">
        <f>IF(PAF!F449="","",PAF!F449)</f>
        <v/>
      </c>
      <c r="I441" s="247" t="str">
        <f>IF(PAF!G449="","",PAF!G449)</f>
        <v/>
      </c>
      <c r="J441" s="247" t="str">
        <f>IF(PAF!H449="","",PAF!H449)</f>
        <v/>
      </c>
      <c r="K441" s="247"/>
      <c r="L441" s="247"/>
      <c r="M441" s="247"/>
      <c r="N441" s="245" t="str">
        <f>IF(PAF!I449="","",PAF!I449)</f>
        <v/>
      </c>
      <c r="O441" s="245" t="str">
        <f>IF(PAF!J449="","",PAF!J449)</f>
        <v/>
      </c>
      <c r="P441" s="245" t="str">
        <f>IF(PAF!K449="","",PAF!K449)</f>
        <v/>
      </c>
      <c r="Q441" s="245" t="str">
        <f>IF(PAF!L449="","",PAF!L449)</f>
        <v/>
      </c>
      <c r="S441" s="153">
        <f t="shared" si="18"/>
        <v>15</v>
      </c>
      <c r="T441" s="154" t="str">
        <f t="shared" si="20"/>
        <v>No</v>
      </c>
      <c r="U441" s="154">
        <v>435</v>
      </c>
    </row>
    <row r="442" spans="2:21">
      <c r="B442" s="244" t="str">
        <f t="shared" si="19"/>
        <v>__</v>
      </c>
      <c r="C442" s="244" t="str">
        <f>IF(PAF!C450="","",PAF!C450)</f>
        <v/>
      </c>
      <c r="D442" s="245" t="str">
        <f>IF(N442&lt;&gt;"",PAF!$Y450,"")</f>
        <v/>
      </c>
      <c r="E442" s="246" t="str">
        <f>IF(PAF!D450="","",PAF!D450)</f>
        <v/>
      </c>
      <c r="F442" s="246"/>
      <c r="G442" s="245" t="str">
        <f>IF(PAF!E450="","",PAF!E450)</f>
        <v/>
      </c>
      <c r="H442" s="245" t="str">
        <f>IF(PAF!F450="","",PAF!F450)</f>
        <v/>
      </c>
      <c r="I442" s="247" t="str">
        <f>IF(PAF!G450="","",PAF!G450)</f>
        <v/>
      </c>
      <c r="J442" s="247" t="str">
        <f>IF(PAF!H450="","",PAF!H450)</f>
        <v/>
      </c>
      <c r="K442" s="247"/>
      <c r="L442" s="247"/>
      <c r="M442" s="247"/>
      <c r="N442" s="245" t="str">
        <f>IF(PAF!I450="","",PAF!I450)</f>
        <v/>
      </c>
      <c r="O442" s="245" t="str">
        <f>IF(PAF!J450="","",PAF!J450)</f>
        <v/>
      </c>
      <c r="P442" s="245" t="str">
        <f>IF(PAF!K450="","",PAF!K450)</f>
        <v/>
      </c>
      <c r="Q442" s="245" t="str">
        <f>IF(PAF!L450="","",PAF!L450)</f>
        <v/>
      </c>
      <c r="S442" s="153">
        <f t="shared" si="18"/>
        <v>15</v>
      </c>
      <c r="T442" s="154" t="str">
        <f t="shared" si="20"/>
        <v>No</v>
      </c>
      <c r="U442" s="154">
        <v>436</v>
      </c>
    </row>
    <row r="443" spans="2:21">
      <c r="B443" s="244" t="str">
        <f t="shared" si="19"/>
        <v>__</v>
      </c>
      <c r="C443" s="244" t="str">
        <f>IF(PAF!C451="","",PAF!C451)</f>
        <v/>
      </c>
      <c r="D443" s="245" t="str">
        <f>IF(N443&lt;&gt;"",PAF!$Y451,"")</f>
        <v/>
      </c>
      <c r="E443" s="246" t="str">
        <f>IF(PAF!D451="","",PAF!D451)</f>
        <v/>
      </c>
      <c r="F443" s="246"/>
      <c r="G443" s="245" t="str">
        <f>IF(PAF!E451="","",PAF!E451)</f>
        <v/>
      </c>
      <c r="H443" s="245" t="str">
        <f>IF(PAF!F451="","",PAF!F451)</f>
        <v/>
      </c>
      <c r="I443" s="247" t="str">
        <f>IF(PAF!G451="","",PAF!G451)</f>
        <v/>
      </c>
      <c r="J443" s="247" t="str">
        <f>IF(PAF!H451="","",PAF!H451)</f>
        <v/>
      </c>
      <c r="K443" s="247"/>
      <c r="L443" s="247"/>
      <c r="M443" s="247"/>
      <c r="N443" s="245" t="str">
        <f>IF(PAF!I451="","",PAF!I451)</f>
        <v/>
      </c>
      <c r="O443" s="245" t="str">
        <f>IF(PAF!J451="","",PAF!J451)</f>
        <v/>
      </c>
      <c r="P443" s="245" t="str">
        <f>IF(PAF!K451="","",PAF!K451)</f>
        <v/>
      </c>
      <c r="Q443" s="245" t="str">
        <f>IF(PAF!L451="","",PAF!L451)</f>
        <v/>
      </c>
      <c r="S443" s="153">
        <f t="shared" si="18"/>
        <v>15</v>
      </c>
      <c r="T443" s="154" t="str">
        <f t="shared" si="20"/>
        <v>No</v>
      </c>
      <c r="U443" s="154">
        <v>437</v>
      </c>
    </row>
    <row r="444" spans="2:21">
      <c r="B444" s="244" t="str">
        <f t="shared" si="19"/>
        <v>__</v>
      </c>
      <c r="C444" s="244" t="str">
        <f>IF(PAF!C452="","",PAF!C452)</f>
        <v/>
      </c>
      <c r="D444" s="245" t="str">
        <f>IF(N444&lt;&gt;"",PAF!$Y452,"")</f>
        <v/>
      </c>
      <c r="E444" s="246" t="str">
        <f>IF(PAF!D452="","",PAF!D452)</f>
        <v/>
      </c>
      <c r="F444" s="246"/>
      <c r="G444" s="245" t="str">
        <f>IF(PAF!E452="","",PAF!E452)</f>
        <v/>
      </c>
      <c r="H444" s="245" t="str">
        <f>IF(PAF!F452="","",PAF!F452)</f>
        <v/>
      </c>
      <c r="I444" s="247" t="str">
        <f>IF(PAF!G452="","",PAF!G452)</f>
        <v/>
      </c>
      <c r="J444" s="247" t="str">
        <f>IF(PAF!H452="","",PAF!H452)</f>
        <v/>
      </c>
      <c r="K444" s="247"/>
      <c r="L444" s="247"/>
      <c r="M444" s="247"/>
      <c r="N444" s="245" t="str">
        <f>IF(PAF!I452="","",PAF!I452)</f>
        <v/>
      </c>
      <c r="O444" s="245" t="str">
        <f>IF(PAF!J452="","",PAF!J452)</f>
        <v/>
      </c>
      <c r="P444" s="245" t="str">
        <f>IF(PAF!K452="","",PAF!K452)</f>
        <v/>
      </c>
      <c r="Q444" s="245" t="str">
        <f>IF(PAF!L452="","",PAF!L452)</f>
        <v/>
      </c>
      <c r="S444" s="153">
        <f t="shared" si="18"/>
        <v>15</v>
      </c>
      <c r="T444" s="154" t="str">
        <f t="shared" si="20"/>
        <v>No</v>
      </c>
      <c r="U444" s="154">
        <v>438</v>
      </c>
    </row>
    <row r="445" spans="2:21">
      <c r="B445" s="244" t="str">
        <f t="shared" si="19"/>
        <v>__</v>
      </c>
      <c r="C445" s="244" t="str">
        <f>IF(PAF!C453="","",PAF!C453)</f>
        <v/>
      </c>
      <c r="D445" s="245" t="str">
        <f>IF(N445&lt;&gt;"",PAF!$Y453,"")</f>
        <v/>
      </c>
      <c r="E445" s="246" t="str">
        <f>IF(PAF!D453="","",PAF!D453)</f>
        <v/>
      </c>
      <c r="F445" s="246"/>
      <c r="G445" s="245" t="str">
        <f>IF(PAF!E453="","",PAF!E453)</f>
        <v/>
      </c>
      <c r="H445" s="245" t="str">
        <f>IF(PAF!F453="","",PAF!F453)</f>
        <v/>
      </c>
      <c r="I445" s="247" t="str">
        <f>IF(PAF!G453="","",PAF!G453)</f>
        <v/>
      </c>
      <c r="J445" s="247" t="str">
        <f>IF(PAF!H453="","",PAF!H453)</f>
        <v/>
      </c>
      <c r="K445" s="247"/>
      <c r="L445" s="247"/>
      <c r="M445" s="247"/>
      <c r="N445" s="245" t="str">
        <f>IF(PAF!I453="","",PAF!I453)</f>
        <v/>
      </c>
      <c r="O445" s="245" t="str">
        <f>IF(PAF!J453="","",PAF!J453)</f>
        <v/>
      </c>
      <c r="P445" s="245" t="str">
        <f>IF(PAF!K453="","",PAF!K453)</f>
        <v/>
      </c>
      <c r="Q445" s="245" t="str">
        <f>IF(PAF!L453="","",PAF!L453)</f>
        <v/>
      </c>
      <c r="S445" s="153">
        <f t="shared" si="18"/>
        <v>15</v>
      </c>
      <c r="T445" s="154" t="str">
        <f t="shared" si="20"/>
        <v>No</v>
      </c>
      <c r="U445" s="154">
        <v>439</v>
      </c>
    </row>
    <row r="446" spans="2:21">
      <c r="B446" s="244" t="str">
        <f t="shared" si="19"/>
        <v>__</v>
      </c>
      <c r="C446" s="244" t="str">
        <f>IF(PAF!C454="","",PAF!C454)</f>
        <v/>
      </c>
      <c r="D446" s="245" t="str">
        <f>IF(N446&lt;&gt;"",PAF!$Y454,"")</f>
        <v/>
      </c>
      <c r="E446" s="246" t="str">
        <f>IF(PAF!D454="","",PAF!D454)</f>
        <v/>
      </c>
      <c r="F446" s="246"/>
      <c r="G446" s="245" t="str">
        <f>IF(PAF!E454="","",PAF!E454)</f>
        <v/>
      </c>
      <c r="H446" s="245" t="str">
        <f>IF(PAF!F454="","",PAF!F454)</f>
        <v/>
      </c>
      <c r="I446" s="247" t="str">
        <f>IF(PAF!G454="","",PAF!G454)</f>
        <v/>
      </c>
      <c r="J446" s="247" t="str">
        <f>IF(PAF!H454="","",PAF!H454)</f>
        <v/>
      </c>
      <c r="K446" s="247"/>
      <c r="L446" s="247"/>
      <c r="M446" s="247"/>
      <c r="N446" s="245" t="str">
        <f>IF(PAF!I454="","",PAF!I454)</f>
        <v/>
      </c>
      <c r="O446" s="245" t="str">
        <f>IF(PAF!J454="","",PAF!J454)</f>
        <v/>
      </c>
      <c r="P446" s="245" t="str">
        <f>IF(PAF!K454="","",PAF!K454)</f>
        <v/>
      </c>
      <c r="Q446" s="245" t="str">
        <f>IF(PAF!L454="","",PAF!L454)</f>
        <v/>
      </c>
      <c r="S446" s="153">
        <f t="shared" si="18"/>
        <v>15</v>
      </c>
      <c r="T446" s="154" t="str">
        <f t="shared" si="20"/>
        <v>No</v>
      </c>
      <c r="U446" s="154">
        <v>440</v>
      </c>
    </row>
    <row r="447" spans="2:21">
      <c r="B447" s="244" t="str">
        <f t="shared" si="19"/>
        <v>__</v>
      </c>
      <c r="C447" s="244" t="str">
        <f>IF(PAF!C455="","",PAF!C455)</f>
        <v/>
      </c>
      <c r="D447" s="245" t="str">
        <f>IF(N447&lt;&gt;"",PAF!$Y455,"")</f>
        <v/>
      </c>
      <c r="E447" s="246" t="str">
        <f>IF(PAF!D455="","",PAF!D455)</f>
        <v/>
      </c>
      <c r="F447" s="246"/>
      <c r="G447" s="245" t="str">
        <f>IF(PAF!E455="","",PAF!E455)</f>
        <v/>
      </c>
      <c r="H447" s="245" t="str">
        <f>IF(PAF!F455="","",PAF!F455)</f>
        <v/>
      </c>
      <c r="I447" s="247" t="str">
        <f>IF(PAF!G455="","",PAF!G455)</f>
        <v/>
      </c>
      <c r="J447" s="247" t="str">
        <f>IF(PAF!H455="","",PAF!H455)</f>
        <v/>
      </c>
      <c r="K447" s="247"/>
      <c r="L447" s="247"/>
      <c r="M447" s="247"/>
      <c r="N447" s="245" t="str">
        <f>IF(PAF!I455="","",PAF!I455)</f>
        <v/>
      </c>
      <c r="O447" s="245" t="str">
        <f>IF(PAF!J455="","",PAF!J455)</f>
        <v/>
      </c>
      <c r="P447" s="245" t="str">
        <f>IF(PAF!K455="","",PAF!K455)</f>
        <v/>
      </c>
      <c r="Q447" s="245" t="str">
        <f>IF(PAF!L455="","",PAF!L455)</f>
        <v/>
      </c>
      <c r="S447" s="153">
        <f t="shared" si="18"/>
        <v>15</v>
      </c>
      <c r="T447" s="154" t="str">
        <f t="shared" si="20"/>
        <v>No</v>
      </c>
      <c r="U447" s="154">
        <v>441</v>
      </c>
    </row>
    <row r="448" spans="2:21">
      <c r="B448" s="244" t="str">
        <f t="shared" si="19"/>
        <v>__</v>
      </c>
      <c r="C448" s="244" t="str">
        <f>IF(PAF!C456="","",PAF!C456)</f>
        <v/>
      </c>
      <c r="D448" s="245" t="str">
        <f>IF(N448&lt;&gt;"",PAF!$Y456,"")</f>
        <v/>
      </c>
      <c r="E448" s="246" t="str">
        <f>IF(PAF!D456="","",PAF!D456)</f>
        <v/>
      </c>
      <c r="F448" s="246"/>
      <c r="G448" s="245" t="str">
        <f>IF(PAF!E456="","",PAF!E456)</f>
        <v/>
      </c>
      <c r="H448" s="245" t="str">
        <f>IF(PAF!F456="","",PAF!F456)</f>
        <v/>
      </c>
      <c r="I448" s="247" t="str">
        <f>IF(PAF!G456="","",PAF!G456)</f>
        <v/>
      </c>
      <c r="J448" s="247" t="str">
        <f>IF(PAF!H456="","",PAF!H456)</f>
        <v/>
      </c>
      <c r="K448" s="247"/>
      <c r="L448" s="247"/>
      <c r="M448" s="247"/>
      <c r="N448" s="245" t="str">
        <f>IF(PAF!I456="","",PAF!I456)</f>
        <v/>
      </c>
      <c r="O448" s="245" t="str">
        <f>IF(PAF!J456="","",PAF!J456)</f>
        <v/>
      </c>
      <c r="P448" s="245" t="str">
        <f>IF(PAF!K456="","",PAF!K456)</f>
        <v/>
      </c>
      <c r="Q448" s="245" t="str">
        <f>IF(PAF!L456="","",PAF!L456)</f>
        <v/>
      </c>
      <c r="S448" s="153">
        <f t="shared" si="18"/>
        <v>15</v>
      </c>
      <c r="T448" s="154" t="str">
        <f t="shared" si="20"/>
        <v>No</v>
      </c>
      <c r="U448" s="154">
        <v>442</v>
      </c>
    </row>
    <row r="449" spans="2:21">
      <c r="B449" s="244" t="str">
        <f t="shared" si="19"/>
        <v>__</v>
      </c>
      <c r="C449" s="244" t="str">
        <f>IF(PAF!C457="","",PAF!C457)</f>
        <v/>
      </c>
      <c r="D449" s="245" t="str">
        <f>IF(N449&lt;&gt;"",PAF!$Y457,"")</f>
        <v/>
      </c>
      <c r="E449" s="246" t="str">
        <f>IF(PAF!D457="","",PAF!D457)</f>
        <v/>
      </c>
      <c r="F449" s="246"/>
      <c r="G449" s="245" t="str">
        <f>IF(PAF!E457="","",PAF!E457)</f>
        <v/>
      </c>
      <c r="H449" s="245" t="str">
        <f>IF(PAF!F457="","",PAF!F457)</f>
        <v/>
      </c>
      <c r="I449" s="247" t="str">
        <f>IF(PAF!G457="","",PAF!G457)</f>
        <v/>
      </c>
      <c r="J449" s="247" t="str">
        <f>IF(PAF!H457="","",PAF!H457)</f>
        <v/>
      </c>
      <c r="K449" s="247"/>
      <c r="L449" s="247"/>
      <c r="M449" s="247"/>
      <c r="N449" s="245" t="str">
        <f>IF(PAF!I457="","",PAF!I457)</f>
        <v/>
      </c>
      <c r="O449" s="245" t="str">
        <f>IF(PAF!J457="","",PAF!J457)</f>
        <v/>
      </c>
      <c r="P449" s="245" t="str">
        <f>IF(PAF!K457="","",PAF!K457)</f>
        <v/>
      </c>
      <c r="Q449" s="245" t="str">
        <f>IF(PAF!L457="","",PAF!L457)</f>
        <v/>
      </c>
      <c r="S449" s="153">
        <f t="shared" si="18"/>
        <v>15</v>
      </c>
      <c r="T449" s="154" t="str">
        <f t="shared" si="20"/>
        <v>No</v>
      </c>
      <c r="U449" s="154">
        <v>443</v>
      </c>
    </row>
    <row r="450" spans="2:21">
      <c r="B450" s="244" t="str">
        <f t="shared" si="19"/>
        <v>__</v>
      </c>
      <c r="C450" s="244" t="str">
        <f>IF(PAF!C458="","",PAF!C458)</f>
        <v/>
      </c>
      <c r="D450" s="245" t="str">
        <f>IF(N450&lt;&gt;"",PAF!$Y458,"")</f>
        <v/>
      </c>
      <c r="E450" s="246" t="str">
        <f>IF(PAF!D458="","",PAF!D458)</f>
        <v/>
      </c>
      <c r="F450" s="246"/>
      <c r="G450" s="245" t="str">
        <f>IF(PAF!E458="","",PAF!E458)</f>
        <v/>
      </c>
      <c r="H450" s="245" t="str">
        <f>IF(PAF!F458="","",PAF!F458)</f>
        <v/>
      </c>
      <c r="I450" s="247" t="str">
        <f>IF(PAF!G458="","",PAF!G458)</f>
        <v/>
      </c>
      <c r="J450" s="247" t="str">
        <f>IF(PAF!H458="","",PAF!H458)</f>
        <v/>
      </c>
      <c r="K450" s="247"/>
      <c r="L450" s="247"/>
      <c r="M450" s="247"/>
      <c r="N450" s="245" t="str">
        <f>IF(PAF!I458="","",PAF!I458)</f>
        <v/>
      </c>
      <c r="O450" s="245" t="str">
        <f>IF(PAF!J458="","",PAF!J458)</f>
        <v/>
      </c>
      <c r="P450" s="245" t="str">
        <f>IF(PAF!K458="","",PAF!K458)</f>
        <v/>
      </c>
      <c r="Q450" s="245" t="str">
        <f>IF(PAF!L458="","",PAF!L458)</f>
        <v/>
      </c>
      <c r="S450" s="153">
        <f t="shared" si="18"/>
        <v>15</v>
      </c>
      <c r="T450" s="154" t="str">
        <f t="shared" si="20"/>
        <v>No</v>
      </c>
      <c r="U450" s="154">
        <v>444</v>
      </c>
    </row>
    <row r="451" spans="2:21">
      <c r="B451" s="244" t="str">
        <f t="shared" si="19"/>
        <v>__</v>
      </c>
      <c r="C451" s="244" t="str">
        <f>IF(PAF!C459="","",PAF!C459)</f>
        <v/>
      </c>
      <c r="D451" s="245" t="str">
        <f>IF(N451&lt;&gt;"",PAF!$Y459,"")</f>
        <v/>
      </c>
      <c r="E451" s="246" t="str">
        <f>IF(PAF!D459="","",PAF!D459)</f>
        <v/>
      </c>
      <c r="F451" s="246"/>
      <c r="G451" s="245" t="str">
        <f>IF(PAF!E459="","",PAF!E459)</f>
        <v/>
      </c>
      <c r="H451" s="245" t="str">
        <f>IF(PAF!F459="","",PAF!F459)</f>
        <v/>
      </c>
      <c r="I451" s="247" t="str">
        <f>IF(PAF!G459="","",PAF!G459)</f>
        <v/>
      </c>
      <c r="J451" s="247" t="str">
        <f>IF(PAF!H459="","",PAF!H459)</f>
        <v/>
      </c>
      <c r="K451" s="247"/>
      <c r="L451" s="247"/>
      <c r="M451" s="247"/>
      <c r="N451" s="245" t="str">
        <f>IF(PAF!I459="","",PAF!I459)</f>
        <v/>
      </c>
      <c r="O451" s="245" t="str">
        <f>IF(PAF!J459="","",PAF!J459)</f>
        <v/>
      </c>
      <c r="P451" s="245" t="str">
        <f>IF(PAF!K459="","",PAF!K459)</f>
        <v/>
      </c>
      <c r="Q451" s="245" t="str">
        <f>IF(PAF!L459="","",PAF!L459)</f>
        <v/>
      </c>
      <c r="S451" s="153">
        <f t="shared" si="18"/>
        <v>15</v>
      </c>
      <c r="T451" s="154" t="str">
        <f t="shared" si="20"/>
        <v>No</v>
      </c>
      <c r="U451" s="154">
        <v>445</v>
      </c>
    </row>
    <row r="452" spans="2:21">
      <c r="B452" s="244" t="str">
        <f t="shared" si="19"/>
        <v>__</v>
      </c>
      <c r="C452" s="244" t="str">
        <f>IF(PAF!C460="","",PAF!C460)</f>
        <v/>
      </c>
      <c r="D452" s="245" t="str">
        <f>IF(N452&lt;&gt;"",PAF!$Y460,"")</f>
        <v/>
      </c>
      <c r="E452" s="246" t="str">
        <f>IF(PAF!D460="","",PAF!D460)</f>
        <v/>
      </c>
      <c r="F452" s="246"/>
      <c r="G452" s="245" t="str">
        <f>IF(PAF!E460="","",PAF!E460)</f>
        <v/>
      </c>
      <c r="H452" s="245" t="str">
        <f>IF(PAF!F460="","",PAF!F460)</f>
        <v/>
      </c>
      <c r="I452" s="247" t="str">
        <f>IF(PAF!G460="","",PAF!G460)</f>
        <v/>
      </c>
      <c r="J452" s="247" t="str">
        <f>IF(PAF!H460="","",PAF!H460)</f>
        <v/>
      </c>
      <c r="K452" s="247"/>
      <c r="L452" s="247"/>
      <c r="M452" s="247"/>
      <c r="N452" s="245" t="str">
        <f>IF(PAF!I460="","",PAF!I460)</f>
        <v/>
      </c>
      <c r="O452" s="245" t="str">
        <f>IF(PAF!J460="","",PAF!J460)</f>
        <v/>
      </c>
      <c r="P452" s="245" t="str">
        <f>IF(PAF!K460="","",PAF!K460)</f>
        <v/>
      </c>
      <c r="Q452" s="245" t="str">
        <f>IF(PAF!L460="","",PAF!L460)</f>
        <v/>
      </c>
      <c r="S452" s="153">
        <f t="shared" si="18"/>
        <v>15</v>
      </c>
      <c r="T452" s="154" t="str">
        <f t="shared" si="20"/>
        <v>No</v>
      </c>
      <c r="U452" s="154">
        <v>446</v>
      </c>
    </row>
    <row r="453" spans="2:21">
      <c r="B453" s="244" t="str">
        <f t="shared" si="19"/>
        <v>__</v>
      </c>
      <c r="C453" s="244" t="str">
        <f>IF(PAF!C461="","",PAF!C461)</f>
        <v/>
      </c>
      <c r="D453" s="245" t="str">
        <f>IF(N453&lt;&gt;"",PAF!$Y461,"")</f>
        <v/>
      </c>
      <c r="E453" s="246" t="str">
        <f>IF(PAF!D461="","",PAF!D461)</f>
        <v/>
      </c>
      <c r="F453" s="246"/>
      <c r="G453" s="245" t="str">
        <f>IF(PAF!E461="","",PAF!E461)</f>
        <v/>
      </c>
      <c r="H453" s="245" t="str">
        <f>IF(PAF!F461="","",PAF!F461)</f>
        <v/>
      </c>
      <c r="I453" s="247" t="str">
        <f>IF(PAF!G461="","",PAF!G461)</f>
        <v/>
      </c>
      <c r="J453" s="247" t="str">
        <f>IF(PAF!H461="","",PAF!H461)</f>
        <v/>
      </c>
      <c r="K453" s="247"/>
      <c r="L453" s="247"/>
      <c r="M453" s="247"/>
      <c r="N453" s="245" t="str">
        <f>IF(PAF!I461="","",PAF!I461)</f>
        <v/>
      </c>
      <c r="O453" s="245" t="str">
        <f>IF(PAF!J461="","",PAF!J461)</f>
        <v/>
      </c>
      <c r="P453" s="245" t="str">
        <f>IF(PAF!K461="","",PAF!K461)</f>
        <v/>
      </c>
      <c r="Q453" s="245" t="str">
        <f>IF(PAF!L461="","",PAF!L461)</f>
        <v/>
      </c>
      <c r="S453" s="153">
        <f t="shared" si="18"/>
        <v>15</v>
      </c>
      <c r="T453" s="154" t="str">
        <f t="shared" si="20"/>
        <v>No</v>
      </c>
      <c r="U453" s="154">
        <v>447</v>
      </c>
    </row>
    <row r="454" spans="2:21">
      <c r="B454" s="244" t="str">
        <f t="shared" si="19"/>
        <v>__</v>
      </c>
      <c r="C454" s="244" t="str">
        <f>IF(PAF!C462="","",PAF!C462)</f>
        <v/>
      </c>
      <c r="D454" s="245" t="str">
        <f>IF(N454&lt;&gt;"",PAF!$Y462,"")</f>
        <v/>
      </c>
      <c r="E454" s="246" t="str">
        <f>IF(PAF!D462="","",PAF!D462)</f>
        <v/>
      </c>
      <c r="F454" s="246"/>
      <c r="G454" s="245" t="str">
        <f>IF(PAF!E462="","",PAF!E462)</f>
        <v/>
      </c>
      <c r="H454" s="245" t="str">
        <f>IF(PAF!F462="","",PAF!F462)</f>
        <v/>
      </c>
      <c r="I454" s="247" t="str">
        <f>IF(PAF!G462="","",PAF!G462)</f>
        <v/>
      </c>
      <c r="J454" s="247" t="str">
        <f>IF(PAF!H462="","",PAF!H462)</f>
        <v/>
      </c>
      <c r="K454" s="247"/>
      <c r="L454" s="247"/>
      <c r="M454" s="247"/>
      <c r="N454" s="245" t="str">
        <f>IF(PAF!I462="","",PAF!I462)</f>
        <v/>
      </c>
      <c r="O454" s="245" t="str">
        <f>IF(PAF!J462="","",PAF!J462)</f>
        <v/>
      </c>
      <c r="P454" s="245" t="str">
        <f>IF(PAF!K462="","",PAF!K462)</f>
        <v/>
      </c>
      <c r="Q454" s="245" t="str">
        <f>IF(PAF!L462="","",PAF!L462)</f>
        <v/>
      </c>
      <c r="S454" s="153">
        <f t="shared" si="18"/>
        <v>15</v>
      </c>
      <c r="T454" s="154" t="str">
        <f t="shared" si="20"/>
        <v>No</v>
      </c>
      <c r="U454" s="154">
        <v>448</v>
      </c>
    </row>
    <row r="455" spans="2:21">
      <c r="B455" s="244" t="str">
        <f t="shared" si="19"/>
        <v>__</v>
      </c>
      <c r="C455" s="244" t="str">
        <f>IF(PAF!C463="","",PAF!C463)</f>
        <v/>
      </c>
      <c r="D455" s="245" t="str">
        <f>IF(N455&lt;&gt;"",PAF!$Y463,"")</f>
        <v/>
      </c>
      <c r="E455" s="246" t="str">
        <f>IF(PAF!D463="","",PAF!D463)</f>
        <v/>
      </c>
      <c r="F455" s="246"/>
      <c r="G455" s="245" t="str">
        <f>IF(PAF!E463="","",PAF!E463)</f>
        <v/>
      </c>
      <c r="H455" s="245" t="str">
        <f>IF(PAF!F463="","",PAF!F463)</f>
        <v/>
      </c>
      <c r="I455" s="247" t="str">
        <f>IF(PAF!G463="","",PAF!G463)</f>
        <v/>
      </c>
      <c r="J455" s="247" t="str">
        <f>IF(PAF!H463="","",PAF!H463)</f>
        <v/>
      </c>
      <c r="K455" s="247"/>
      <c r="L455" s="247"/>
      <c r="M455" s="247"/>
      <c r="N455" s="245" t="str">
        <f>IF(PAF!I463="","",PAF!I463)</f>
        <v/>
      </c>
      <c r="O455" s="245" t="str">
        <f>IF(PAF!J463="","",PAF!J463)</f>
        <v/>
      </c>
      <c r="P455" s="245" t="str">
        <f>IF(PAF!K463="","",PAF!K463)</f>
        <v/>
      </c>
      <c r="Q455" s="245" t="str">
        <f>IF(PAF!L463="","",PAF!L463)</f>
        <v/>
      </c>
      <c r="S455" s="153">
        <f t="shared" ref="S455:S518" si="21">COUNTIF(C455:Q455,"")</f>
        <v>15</v>
      </c>
      <c r="T455" s="154" t="str">
        <f t="shared" si="20"/>
        <v>No</v>
      </c>
      <c r="U455" s="154">
        <v>449</v>
      </c>
    </row>
    <row r="456" spans="2:21">
      <c r="B456" s="244" t="str">
        <f t="shared" ref="B456:B519" si="22">CONCATENATE($D$2,"_",$D$3,"_",$D$4)</f>
        <v>__</v>
      </c>
      <c r="C456" s="244" t="str">
        <f>IF(PAF!C464="","",PAF!C464)</f>
        <v/>
      </c>
      <c r="D456" s="245" t="str">
        <f>IF(N456&lt;&gt;"",PAF!$Y464,"")</f>
        <v/>
      </c>
      <c r="E456" s="246" t="str">
        <f>IF(PAF!D464="","",PAF!D464)</f>
        <v/>
      </c>
      <c r="F456" s="246"/>
      <c r="G456" s="245" t="str">
        <f>IF(PAF!E464="","",PAF!E464)</f>
        <v/>
      </c>
      <c r="H456" s="245" t="str">
        <f>IF(PAF!F464="","",PAF!F464)</f>
        <v/>
      </c>
      <c r="I456" s="247" t="str">
        <f>IF(PAF!G464="","",PAF!G464)</f>
        <v/>
      </c>
      <c r="J456" s="247" t="str">
        <f>IF(PAF!H464="","",PAF!H464)</f>
        <v/>
      </c>
      <c r="K456" s="247"/>
      <c r="L456" s="247"/>
      <c r="M456" s="247"/>
      <c r="N456" s="245" t="str">
        <f>IF(PAF!I464="","",PAF!I464)</f>
        <v/>
      </c>
      <c r="O456" s="245" t="str">
        <f>IF(PAF!J464="","",PAF!J464)</f>
        <v/>
      </c>
      <c r="P456" s="245" t="str">
        <f>IF(PAF!K464="","",PAF!K464)</f>
        <v/>
      </c>
      <c r="Q456" s="245" t="str">
        <f>IF(PAF!L464="","",PAF!L464)</f>
        <v/>
      </c>
      <c r="S456" s="153">
        <f t="shared" si="21"/>
        <v>15</v>
      </c>
      <c r="T456" s="154" t="str">
        <f t="shared" ref="T456:T519" si="23">IF(AND(S456&gt;4,S456&lt;14),"Missing data","No")</f>
        <v>No</v>
      </c>
      <c r="U456" s="154">
        <v>450</v>
      </c>
    </row>
    <row r="457" spans="2:21">
      <c r="B457" s="244" t="str">
        <f t="shared" si="22"/>
        <v>__</v>
      </c>
      <c r="C457" s="244" t="str">
        <f>IF(PAF!C465="","",PAF!C465)</f>
        <v/>
      </c>
      <c r="D457" s="245" t="str">
        <f>IF(N457&lt;&gt;"",PAF!$Y465,"")</f>
        <v/>
      </c>
      <c r="E457" s="246" t="str">
        <f>IF(PAF!D465="","",PAF!D465)</f>
        <v/>
      </c>
      <c r="F457" s="246"/>
      <c r="G457" s="245" t="str">
        <f>IF(PAF!E465="","",PAF!E465)</f>
        <v/>
      </c>
      <c r="H457" s="245" t="str">
        <f>IF(PAF!F465="","",PAF!F465)</f>
        <v/>
      </c>
      <c r="I457" s="247" t="str">
        <f>IF(PAF!G465="","",PAF!G465)</f>
        <v/>
      </c>
      <c r="J457" s="247" t="str">
        <f>IF(PAF!H465="","",PAF!H465)</f>
        <v/>
      </c>
      <c r="K457" s="247"/>
      <c r="L457" s="247"/>
      <c r="M457" s="247"/>
      <c r="N457" s="245" t="str">
        <f>IF(PAF!I465="","",PAF!I465)</f>
        <v/>
      </c>
      <c r="O457" s="245" t="str">
        <f>IF(PAF!J465="","",PAF!J465)</f>
        <v/>
      </c>
      <c r="P457" s="245" t="str">
        <f>IF(PAF!K465="","",PAF!K465)</f>
        <v/>
      </c>
      <c r="Q457" s="245" t="str">
        <f>IF(PAF!L465="","",PAF!L465)</f>
        <v/>
      </c>
      <c r="S457" s="153">
        <f t="shared" si="21"/>
        <v>15</v>
      </c>
      <c r="T457" s="154" t="str">
        <f t="shared" si="23"/>
        <v>No</v>
      </c>
      <c r="U457" s="154">
        <v>451</v>
      </c>
    </row>
    <row r="458" spans="2:21">
      <c r="B458" s="244" t="str">
        <f t="shared" si="22"/>
        <v>__</v>
      </c>
      <c r="C458" s="244" t="str">
        <f>IF(PAF!C466="","",PAF!C466)</f>
        <v/>
      </c>
      <c r="D458" s="245" t="str">
        <f>IF(N458&lt;&gt;"",PAF!$Y466,"")</f>
        <v/>
      </c>
      <c r="E458" s="246" t="str">
        <f>IF(PAF!D466="","",PAF!D466)</f>
        <v/>
      </c>
      <c r="F458" s="246"/>
      <c r="G458" s="245" t="str">
        <f>IF(PAF!E466="","",PAF!E466)</f>
        <v/>
      </c>
      <c r="H458" s="245" t="str">
        <f>IF(PAF!F466="","",PAF!F466)</f>
        <v/>
      </c>
      <c r="I458" s="247" t="str">
        <f>IF(PAF!G466="","",PAF!G466)</f>
        <v/>
      </c>
      <c r="J458" s="247" t="str">
        <f>IF(PAF!H466="","",PAF!H466)</f>
        <v/>
      </c>
      <c r="K458" s="247"/>
      <c r="L458" s="247"/>
      <c r="M458" s="247"/>
      <c r="N458" s="245" t="str">
        <f>IF(PAF!I466="","",PAF!I466)</f>
        <v/>
      </c>
      <c r="O458" s="245" t="str">
        <f>IF(PAF!J466="","",PAF!J466)</f>
        <v/>
      </c>
      <c r="P458" s="245" t="str">
        <f>IF(PAF!K466="","",PAF!K466)</f>
        <v/>
      </c>
      <c r="Q458" s="245" t="str">
        <f>IF(PAF!L466="","",PAF!L466)</f>
        <v/>
      </c>
      <c r="S458" s="153">
        <f t="shared" si="21"/>
        <v>15</v>
      </c>
      <c r="T458" s="154" t="str">
        <f t="shared" si="23"/>
        <v>No</v>
      </c>
      <c r="U458" s="154">
        <v>452</v>
      </c>
    </row>
    <row r="459" spans="2:21">
      <c r="B459" s="244" t="str">
        <f t="shared" si="22"/>
        <v>__</v>
      </c>
      <c r="C459" s="244" t="str">
        <f>IF(PAF!C467="","",PAF!C467)</f>
        <v/>
      </c>
      <c r="D459" s="245" t="str">
        <f>IF(N459&lt;&gt;"",PAF!$Y467,"")</f>
        <v/>
      </c>
      <c r="E459" s="246" t="str">
        <f>IF(PAF!D467="","",PAF!D467)</f>
        <v/>
      </c>
      <c r="F459" s="246"/>
      <c r="G459" s="245" t="str">
        <f>IF(PAF!E467="","",PAF!E467)</f>
        <v/>
      </c>
      <c r="H459" s="245" t="str">
        <f>IF(PAF!F467="","",PAF!F467)</f>
        <v/>
      </c>
      <c r="I459" s="247" t="str">
        <f>IF(PAF!G467="","",PAF!G467)</f>
        <v/>
      </c>
      <c r="J459" s="247" t="str">
        <f>IF(PAF!H467="","",PAF!H467)</f>
        <v/>
      </c>
      <c r="K459" s="247"/>
      <c r="L459" s="247"/>
      <c r="M459" s="247"/>
      <c r="N459" s="245" t="str">
        <f>IF(PAF!I467="","",PAF!I467)</f>
        <v/>
      </c>
      <c r="O459" s="245" t="str">
        <f>IF(PAF!J467="","",PAF!J467)</f>
        <v/>
      </c>
      <c r="P459" s="245" t="str">
        <f>IF(PAF!K467="","",PAF!K467)</f>
        <v/>
      </c>
      <c r="Q459" s="245" t="str">
        <f>IF(PAF!L467="","",PAF!L467)</f>
        <v/>
      </c>
      <c r="S459" s="153">
        <f t="shared" si="21"/>
        <v>15</v>
      </c>
      <c r="T459" s="154" t="str">
        <f t="shared" si="23"/>
        <v>No</v>
      </c>
      <c r="U459" s="154">
        <v>453</v>
      </c>
    </row>
    <row r="460" spans="2:21">
      <c r="B460" s="244" t="str">
        <f t="shared" si="22"/>
        <v>__</v>
      </c>
      <c r="C460" s="244" t="str">
        <f>IF(PAF!C468="","",PAF!C468)</f>
        <v/>
      </c>
      <c r="D460" s="245" t="str">
        <f>IF(N460&lt;&gt;"",PAF!$Y468,"")</f>
        <v/>
      </c>
      <c r="E460" s="246" t="str">
        <f>IF(PAF!D468="","",PAF!D468)</f>
        <v/>
      </c>
      <c r="F460" s="246"/>
      <c r="G460" s="245" t="str">
        <f>IF(PAF!E468="","",PAF!E468)</f>
        <v/>
      </c>
      <c r="H460" s="245" t="str">
        <f>IF(PAF!F468="","",PAF!F468)</f>
        <v/>
      </c>
      <c r="I460" s="247" t="str">
        <f>IF(PAF!G468="","",PAF!G468)</f>
        <v/>
      </c>
      <c r="J460" s="247" t="str">
        <f>IF(PAF!H468="","",PAF!H468)</f>
        <v/>
      </c>
      <c r="K460" s="247"/>
      <c r="L460" s="247"/>
      <c r="M460" s="247"/>
      <c r="N460" s="245" t="str">
        <f>IF(PAF!I468="","",PAF!I468)</f>
        <v/>
      </c>
      <c r="O460" s="245" t="str">
        <f>IF(PAF!J468="","",PAF!J468)</f>
        <v/>
      </c>
      <c r="P460" s="245" t="str">
        <f>IF(PAF!K468="","",PAF!K468)</f>
        <v/>
      </c>
      <c r="Q460" s="245" t="str">
        <f>IF(PAF!L468="","",PAF!L468)</f>
        <v/>
      </c>
      <c r="S460" s="153">
        <f t="shared" si="21"/>
        <v>15</v>
      </c>
      <c r="T460" s="154" t="str">
        <f t="shared" si="23"/>
        <v>No</v>
      </c>
      <c r="U460" s="154">
        <v>454</v>
      </c>
    </row>
    <row r="461" spans="2:21">
      <c r="B461" s="244" t="str">
        <f t="shared" si="22"/>
        <v>__</v>
      </c>
      <c r="C461" s="244" t="str">
        <f>IF(PAF!C469="","",PAF!C469)</f>
        <v/>
      </c>
      <c r="D461" s="245" t="str">
        <f>IF(N461&lt;&gt;"",PAF!$Y469,"")</f>
        <v/>
      </c>
      <c r="E461" s="246" t="str">
        <f>IF(PAF!D469="","",PAF!D469)</f>
        <v/>
      </c>
      <c r="F461" s="246"/>
      <c r="G461" s="245" t="str">
        <f>IF(PAF!E469="","",PAF!E469)</f>
        <v/>
      </c>
      <c r="H461" s="245" t="str">
        <f>IF(PAF!F469="","",PAF!F469)</f>
        <v/>
      </c>
      <c r="I461" s="247" t="str">
        <f>IF(PAF!G469="","",PAF!G469)</f>
        <v/>
      </c>
      <c r="J461" s="247" t="str">
        <f>IF(PAF!H469="","",PAF!H469)</f>
        <v/>
      </c>
      <c r="K461" s="247"/>
      <c r="L461" s="247"/>
      <c r="M461" s="247"/>
      <c r="N461" s="245" t="str">
        <f>IF(PAF!I469="","",PAF!I469)</f>
        <v/>
      </c>
      <c r="O461" s="245" t="str">
        <f>IF(PAF!J469="","",PAF!J469)</f>
        <v/>
      </c>
      <c r="P461" s="245" t="str">
        <f>IF(PAF!K469="","",PAF!K469)</f>
        <v/>
      </c>
      <c r="Q461" s="245" t="str">
        <f>IF(PAF!L469="","",PAF!L469)</f>
        <v/>
      </c>
      <c r="S461" s="153">
        <f t="shared" si="21"/>
        <v>15</v>
      </c>
      <c r="T461" s="154" t="str">
        <f t="shared" si="23"/>
        <v>No</v>
      </c>
      <c r="U461" s="154">
        <v>455</v>
      </c>
    </row>
    <row r="462" spans="2:21">
      <c r="B462" s="244" t="str">
        <f t="shared" si="22"/>
        <v>__</v>
      </c>
      <c r="C462" s="244" t="str">
        <f>IF(PAF!C470="","",PAF!C470)</f>
        <v/>
      </c>
      <c r="D462" s="245" t="str">
        <f>IF(N462&lt;&gt;"",PAF!$Y470,"")</f>
        <v/>
      </c>
      <c r="E462" s="246" t="str">
        <f>IF(PAF!D470="","",PAF!D470)</f>
        <v/>
      </c>
      <c r="F462" s="246"/>
      <c r="G462" s="245" t="str">
        <f>IF(PAF!E470="","",PAF!E470)</f>
        <v/>
      </c>
      <c r="H462" s="245" t="str">
        <f>IF(PAF!F470="","",PAF!F470)</f>
        <v/>
      </c>
      <c r="I462" s="247" t="str">
        <f>IF(PAF!G470="","",PAF!G470)</f>
        <v/>
      </c>
      <c r="J462" s="247" t="str">
        <f>IF(PAF!H470="","",PAF!H470)</f>
        <v/>
      </c>
      <c r="K462" s="247"/>
      <c r="L462" s="247"/>
      <c r="M462" s="247"/>
      <c r="N462" s="245" t="str">
        <f>IF(PAF!I470="","",PAF!I470)</f>
        <v/>
      </c>
      <c r="O462" s="245" t="str">
        <f>IF(PAF!J470="","",PAF!J470)</f>
        <v/>
      </c>
      <c r="P462" s="245" t="str">
        <f>IF(PAF!K470="","",PAF!K470)</f>
        <v/>
      </c>
      <c r="Q462" s="245" t="str">
        <f>IF(PAF!L470="","",PAF!L470)</f>
        <v/>
      </c>
      <c r="S462" s="153">
        <f t="shared" si="21"/>
        <v>15</v>
      </c>
      <c r="T462" s="154" t="str">
        <f t="shared" si="23"/>
        <v>No</v>
      </c>
      <c r="U462" s="154">
        <v>456</v>
      </c>
    </row>
    <row r="463" spans="2:21">
      <c r="B463" s="244" t="str">
        <f t="shared" si="22"/>
        <v>__</v>
      </c>
      <c r="C463" s="244" t="str">
        <f>IF(PAF!C471="","",PAF!C471)</f>
        <v/>
      </c>
      <c r="D463" s="245" t="str">
        <f>IF(N463&lt;&gt;"",PAF!$Y471,"")</f>
        <v/>
      </c>
      <c r="E463" s="246" t="str">
        <f>IF(PAF!D471="","",PAF!D471)</f>
        <v/>
      </c>
      <c r="F463" s="246"/>
      <c r="G463" s="245" t="str">
        <f>IF(PAF!E471="","",PAF!E471)</f>
        <v/>
      </c>
      <c r="H463" s="245" t="str">
        <f>IF(PAF!F471="","",PAF!F471)</f>
        <v/>
      </c>
      <c r="I463" s="247" t="str">
        <f>IF(PAF!G471="","",PAF!G471)</f>
        <v/>
      </c>
      <c r="J463" s="247" t="str">
        <f>IF(PAF!H471="","",PAF!H471)</f>
        <v/>
      </c>
      <c r="K463" s="247"/>
      <c r="L463" s="247"/>
      <c r="M463" s="247"/>
      <c r="N463" s="245" t="str">
        <f>IF(PAF!I471="","",PAF!I471)</f>
        <v/>
      </c>
      <c r="O463" s="245" t="str">
        <f>IF(PAF!J471="","",PAF!J471)</f>
        <v/>
      </c>
      <c r="P463" s="245" t="str">
        <f>IF(PAF!K471="","",PAF!K471)</f>
        <v/>
      </c>
      <c r="Q463" s="245" t="str">
        <f>IF(PAF!L471="","",PAF!L471)</f>
        <v/>
      </c>
      <c r="S463" s="153">
        <f t="shared" si="21"/>
        <v>15</v>
      </c>
      <c r="T463" s="154" t="str">
        <f t="shared" si="23"/>
        <v>No</v>
      </c>
      <c r="U463" s="154">
        <v>457</v>
      </c>
    </row>
    <row r="464" spans="2:21">
      <c r="B464" s="244" t="str">
        <f t="shared" si="22"/>
        <v>__</v>
      </c>
      <c r="C464" s="244" t="str">
        <f>IF(PAF!C472="","",PAF!C472)</f>
        <v/>
      </c>
      <c r="D464" s="245" t="str">
        <f>IF(N464&lt;&gt;"",PAF!$Y472,"")</f>
        <v/>
      </c>
      <c r="E464" s="246" t="str">
        <f>IF(PAF!D472="","",PAF!D472)</f>
        <v/>
      </c>
      <c r="F464" s="246"/>
      <c r="G464" s="245" t="str">
        <f>IF(PAF!E472="","",PAF!E472)</f>
        <v/>
      </c>
      <c r="H464" s="245" t="str">
        <f>IF(PAF!F472="","",PAF!F472)</f>
        <v/>
      </c>
      <c r="I464" s="247" t="str">
        <f>IF(PAF!G472="","",PAF!G472)</f>
        <v/>
      </c>
      <c r="J464" s="247" t="str">
        <f>IF(PAF!H472="","",PAF!H472)</f>
        <v/>
      </c>
      <c r="K464" s="247"/>
      <c r="L464" s="247"/>
      <c r="M464" s="247"/>
      <c r="N464" s="245" t="str">
        <f>IF(PAF!I472="","",PAF!I472)</f>
        <v/>
      </c>
      <c r="O464" s="245" t="str">
        <f>IF(PAF!J472="","",PAF!J472)</f>
        <v/>
      </c>
      <c r="P464" s="245" t="str">
        <f>IF(PAF!K472="","",PAF!K472)</f>
        <v/>
      </c>
      <c r="Q464" s="245" t="str">
        <f>IF(PAF!L472="","",PAF!L472)</f>
        <v/>
      </c>
      <c r="S464" s="153">
        <f t="shared" si="21"/>
        <v>15</v>
      </c>
      <c r="T464" s="154" t="str">
        <f t="shared" si="23"/>
        <v>No</v>
      </c>
      <c r="U464" s="154">
        <v>458</v>
      </c>
    </row>
    <row r="465" spans="2:21">
      <c r="B465" s="244" t="str">
        <f t="shared" si="22"/>
        <v>__</v>
      </c>
      <c r="C465" s="244" t="str">
        <f>IF(PAF!C473="","",PAF!C473)</f>
        <v/>
      </c>
      <c r="D465" s="245" t="str">
        <f>IF(N465&lt;&gt;"",PAF!$Y473,"")</f>
        <v/>
      </c>
      <c r="E465" s="246" t="str">
        <f>IF(PAF!D473="","",PAF!D473)</f>
        <v/>
      </c>
      <c r="F465" s="246"/>
      <c r="G465" s="245" t="str">
        <f>IF(PAF!E473="","",PAF!E473)</f>
        <v/>
      </c>
      <c r="H465" s="245" t="str">
        <f>IF(PAF!F473="","",PAF!F473)</f>
        <v/>
      </c>
      <c r="I465" s="247" t="str">
        <f>IF(PAF!G473="","",PAF!G473)</f>
        <v/>
      </c>
      <c r="J465" s="247" t="str">
        <f>IF(PAF!H473="","",PAF!H473)</f>
        <v/>
      </c>
      <c r="K465" s="247"/>
      <c r="L465" s="247"/>
      <c r="M465" s="247"/>
      <c r="N465" s="245" t="str">
        <f>IF(PAF!I473="","",PAF!I473)</f>
        <v/>
      </c>
      <c r="O465" s="245" t="str">
        <f>IF(PAF!J473="","",PAF!J473)</f>
        <v/>
      </c>
      <c r="P465" s="245" t="str">
        <f>IF(PAF!K473="","",PAF!K473)</f>
        <v/>
      </c>
      <c r="Q465" s="245" t="str">
        <f>IF(PAF!L473="","",PAF!L473)</f>
        <v/>
      </c>
      <c r="S465" s="153">
        <f t="shared" si="21"/>
        <v>15</v>
      </c>
      <c r="T465" s="154" t="str">
        <f t="shared" si="23"/>
        <v>No</v>
      </c>
      <c r="U465" s="154">
        <v>459</v>
      </c>
    </row>
    <row r="466" spans="2:21">
      <c r="B466" s="244" t="str">
        <f t="shared" si="22"/>
        <v>__</v>
      </c>
      <c r="C466" s="244" t="str">
        <f>IF(PAF!C474="","",PAF!C474)</f>
        <v/>
      </c>
      <c r="D466" s="245" t="str">
        <f>IF(N466&lt;&gt;"",PAF!$Y474,"")</f>
        <v/>
      </c>
      <c r="E466" s="246" t="str">
        <f>IF(PAF!D474="","",PAF!D474)</f>
        <v/>
      </c>
      <c r="F466" s="246"/>
      <c r="G466" s="245" t="str">
        <f>IF(PAF!E474="","",PAF!E474)</f>
        <v/>
      </c>
      <c r="H466" s="245" t="str">
        <f>IF(PAF!F474="","",PAF!F474)</f>
        <v/>
      </c>
      <c r="I466" s="247" t="str">
        <f>IF(PAF!G474="","",PAF!G474)</f>
        <v/>
      </c>
      <c r="J466" s="247" t="str">
        <f>IF(PAF!H474="","",PAF!H474)</f>
        <v/>
      </c>
      <c r="K466" s="247"/>
      <c r="L466" s="247"/>
      <c r="M466" s="247"/>
      <c r="N466" s="245" t="str">
        <f>IF(PAF!I474="","",PAF!I474)</f>
        <v/>
      </c>
      <c r="O466" s="245" t="str">
        <f>IF(PAF!J474="","",PAF!J474)</f>
        <v/>
      </c>
      <c r="P466" s="245" t="str">
        <f>IF(PAF!K474="","",PAF!K474)</f>
        <v/>
      </c>
      <c r="Q466" s="245" t="str">
        <f>IF(PAF!L474="","",PAF!L474)</f>
        <v/>
      </c>
      <c r="S466" s="153">
        <f t="shared" si="21"/>
        <v>15</v>
      </c>
      <c r="T466" s="154" t="str">
        <f t="shared" si="23"/>
        <v>No</v>
      </c>
      <c r="U466" s="154">
        <v>460</v>
      </c>
    </row>
    <row r="467" spans="2:21">
      <c r="B467" s="244" t="str">
        <f t="shared" si="22"/>
        <v>__</v>
      </c>
      <c r="C467" s="244" t="str">
        <f>IF(PAF!C475="","",PAF!C475)</f>
        <v/>
      </c>
      <c r="D467" s="245" t="str">
        <f>IF(N467&lt;&gt;"",PAF!$Y475,"")</f>
        <v/>
      </c>
      <c r="E467" s="246" t="str">
        <f>IF(PAF!D475="","",PAF!D475)</f>
        <v/>
      </c>
      <c r="F467" s="246"/>
      <c r="G467" s="245" t="str">
        <f>IF(PAF!E475="","",PAF!E475)</f>
        <v/>
      </c>
      <c r="H467" s="245" t="str">
        <f>IF(PAF!F475="","",PAF!F475)</f>
        <v/>
      </c>
      <c r="I467" s="247" t="str">
        <f>IF(PAF!G475="","",PAF!G475)</f>
        <v/>
      </c>
      <c r="J467" s="247" t="str">
        <f>IF(PAF!H475="","",PAF!H475)</f>
        <v/>
      </c>
      <c r="K467" s="247"/>
      <c r="L467" s="247"/>
      <c r="M467" s="247"/>
      <c r="N467" s="245" t="str">
        <f>IF(PAF!I475="","",PAF!I475)</f>
        <v/>
      </c>
      <c r="O467" s="245" t="str">
        <f>IF(PAF!J475="","",PAF!J475)</f>
        <v/>
      </c>
      <c r="P467" s="245" t="str">
        <f>IF(PAF!K475="","",PAF!K475)</f>
        <v/>
      </c>
      <c r="Q467" s="245" t="str">
        <f>IF(PAF!L475="","",PAF!L475)</f>
        <v/>
      </c>
      <c r="S467" s="153">
        <f t="shared" si="21"/>
        <v>15</v>
      </c>
      <c r="T467" s="154" t="str">
        <f t="shared" si="23"/>
        <v>No</v>
      </c>
      <c r="U467" s="154">
        <v>461</v>
      </c>
    </row>
    <row r="468" spans="2:21">
      <c r="B468" s="244" t="str">
        <f t="shared" si="22"/>
        <v>__</v>
      </c>
      <c r="C468" s="244" t="str">
        <f>IF(PAF!C476="","",PAF!C476)</f>
        <v/>
      </c>
      <c r="D468" s="245" t="str">
        <f>IF(N468&lt;&gt;"",PAF!$Y476,"")</f>
        <v/>
      </c>
      <c r="E468" s="246" t="str">
        <f>IF(PAF!D476="","",PAF!D476)</f>
        <v/>
      </c>
      <c r="F468" s="246"/>
      <c r="G468" s="245" t="str">
        <f>IF(PAF!E476="","",PAF!E476)</f>
        <v/>
      </c>
      <c r="H468" s="245" t="str">
        <f>IF(PAF!F476="","",PAF!F476)</f>
        <v/>
      </c>
      <c r="I468" s="247" t="str">
        <f>IF(PAF!G476="","",PAF!G476)</f>
        <v/>
      </c>
      <c r="J468" s="247" t="str">
        <f>IF(PAF!H476="","",PAF!H476)</f>
        <v/>
      </c>
      <c r="K468" s="247"/>
      <c r="L468" s="247"/>
      <c r="M468" s="247"/>
      <c r="N468" s="245" t="str">
        <f>IF(PAF!I476="","",PAF!I476)</f>
        <v/>
      </c>
      <c r="O468" s="245" t="str">
        <f>IF(PAF!J476="","",PAF!J476)</f>
        <v/>
      </c>
      <c r="P468" s="245" t="str">
        <f>IF(PAF!K476="","",PAF!K476)</f>
        <v/>
      </c>
      <c r="Q468" s="245" t="str">
        <f>IF(PAF!L476="","",PAF!L476)</f>
        <v/>
      </c>
      <c r="S468" s="153">
        <f t="shared" si="21"/>
        <v>15</v>
      </c>
      <c r="T468" s="154" t="str">
        <f t="shared" si="23"/>
        <v>No</v>
      </c>
      <c r="U468" s="154">
        <v>462</v>
      </c>
    </row>
    <row r="469" spans="2:21">
      <c r="B469" s="244" t="str">
        <f t="shared" si="22"/>
        <v>__</v>
      </c>
      <c r="C469" s="244" t="str">
        <f>IF(PAF!C477="","",PAF!C477)</f>
        <v/>
      </c>
      <c r="D469" s="245" t="str">
        <f>IF(N469&lt;&gt;"",PAF!$Y477,"")</f>
        <v/>
      </c>
      <c r="E469" s="246" t="str">
        <f>IF(PAF!D477="","",PAF!D477)</f>
        <v/>
      </c>
      <c r="F469" s="246"/>
      <c r="G469" s="245" t="str">
        <f>IF(PAF!E477="","",PAF!E477)</f>
        <v/>
      </c>
      <c r="H469" s="245" t="str">
        <f>IF(PAF!F477="","",PAF!F477)</f>
        <v/>
      </c>
      <c r="I469" s="247" t="str">
        <f>IF(PAF!G477="","",PAF!G477)</f>
        <v/>
      </c>
      <c r="J469" s="247" t="str">
        <f>IF(PAF!H477="","",PAF!H477)</f>
        <v/>
      </c>
      <c r="K469" s="247"/>
      <c r="L469" s="247"/>
      <c r="M469" s="247"/>
      <c r="N469" s="245" t="str">
        <f>IF(PAF!I477="","",PAF!I477)</f>
        <v/>
      </c>
      <c r="O469" s="245" t="str">
        <f>IF(PAF!J477="","",PAF!J477)</f>
        <v/>
      </c>
      <c r="P469" s="245" t="str">
        <f>IF(PAF!K477="","",PAF!K477)</f>
        <v/>
      </c>
      <c r="Q469" s="245" t="str">
        <f>IF(PAF!L477="","",PAF!L477)</f>
        <v/>
      </c>
      <c r="S469" s="153">
        <f t="shared" si="21"/>
        <v>15</v>
      </c>
      <c r="T469" s="154" t="str">
        <f t="shared" si="23"/>
        <v>No</v>
      </c>
      <c r="U469" s="154">
        <v>463</v>
      </c>
    </row>
    <row r="470" spans="2:21">
      <c r="B470" s="244" t="str">
        <f t="shared" si="22"/>
        <v>__</v>
      </c>
      <c r="C470" s="244" t="str">
        <f>IF(PAF!C478="","",PAF!C478)</f>
        <v/>
      </c>
      <c r="D470" s="245" t="str">
        <f>IF(N470&lt;&gt;"",PAF!$Y478,"")</f>
        <v/>
      </c>
      <c r="E470" s="246" t="str">
        <f>IF(PAF!D478="","",PAF!D478)</f>
        <v/>
      </c>
      <c r="F470" s="246"/>
      <c r="G470" s="245" t="str">
        <f>IF(PAF!E478="","",PAF!E478)</f>
        <v/>
      </c>
      <c r="H470" s="245" t="str">
        <f>IF(PAF!F478="","",PAF!F478)</f>
        <v/>
      </c>
      <c r="I470" s="247" t="str">
        <f>IF(PAF!G478="","",PAF!G478)</f>
        <v/>
      </c>
      <c r="J470" s="247" t="str">
        <f>IF(PAF!H478="","",PAF!H478)</f>
        <v/>
      </c>
      <c r="K470" s="247"/>
      <c r="L470" s="247"/>
      <c r="M470" s="247"/>
      <c r="N470" s="245" t="str">
        <f>IF(PAF!I478="","",PAF!I478)</f>
        <v/>
      </c>
      <c r="O470" s="245" t="str">
        <f>IF(PAF!J478="","",PAF!J478)</f>
        <v/>
      </c>
      <c r="P470" s="245" t="str">
        <f>IF(PAF!K478="","",PAF!K478)</f>
        <v/>
      </c>
      <c r="Q470" s="245" t="str">
        <f>IF(PAF!L478="","",PAF!L478)</f>
        <v/>
      </c>
      <c r="S470" s="153">
        <f t="shared" si="21"/>
        <v>15</v>
      </c>
      <c r="T470" s="154" t="str">
        <f t="shared" si="23"/>
        <v>No</v>
      </c>
      <c r="U470" s="154">
        <v>464</v>
      </c>
    </row>
    <row r="471" spans="2:21">
      <c r="B471" s="244" t="str">
        <f t="shared" si="22"/>
        <v>__</v>
      </c>
      <c r="C471" s="244" t="str">
        <f>IF(PAF!C479="","",PAF!C479)</f>
        <v/>
      </c>
      <c r="D471" s="245" t="str">
        <f>IF(N471&lt;&gt;"",PAF!$Y479,"")</f>
        <v/>
      </c>
      <c r="E471" s="246" t="str">
        <f>IF(PAF!D479="","",PAF!D479)</f>
        <v/>
      </c>
      <c r="F471" s="246"/>
      <c r="G471" s="245" t="str">
        <f>IF(PAF!E479="","",PAF!E479)</f>
        <v/>
      </c>
      <c r="H471" s="245" t="str">
        <f>IF(PAF!F479="","",PAF!F479)</f>
        <v/>
      </c>
      <c r="I471" s="247" t="str">
        <f>IF(PAF!G479="","",PAF!G479)</f>
        <v/>
      </c>
      <c r="J471" s="247" t="str">
        <f>IF(PAF!H479="","",PAF!H479)</f>
        <v/>
      </c>
      <c r="K471" s="247"/>
      <c r="L471" s="247"/>
      <c r="M471" s="247"/>
      <c r="N471" s="245" t="str">
        <f>IF(PAF!I479="","",PAF!I479)</f>
        <v/>
      </c>
      <c r="O471" s="245" t="str">
        <f>IF(PAF!J479="","",PAF!J479)</f>
        <v/>
      </c>
      <c r="P471" s="245" t="str">
        <f>IF(PAF!K479="","",PAF!K479)</f>
        <v/>
      </c>
      <c r="Q471" s="245" t="str">
        <f>IF(PAF!L479="","",PAF!L479)</f>
        <v/>
      </c>
      <c r="S471" s="153">
        <f t="shared" si="21"/>
        <v>15</v>
      </c>
      <c r="T471" s="154" t="str">
        <f t="shared" si="23"/>
        <v>No</v>
      </c>
      <c r="U471" s="154">
        <v>465</v>
      </c>
    </row>
    <row r="472" spans="2:21">
      <c r="B472" s="244" t="str">
        <f t="shared" si="22"/>
        <v>__</v>
      </c>
      <c r="C472" s="244" t="str">
        <f>IF(PAF!C480="","",PAF!C480)</f>
        <v/>
      </c>
      <c r="D472" s="245" t="str">
        <f>IF(N472&lt;&gt;"",PAF!$Y480,"")</f>
        <v/>
      </c>
      <c r="E472" s="246" t="str">
        <f>IF(PAF!D480="","",PAF!D480)</f>
        <v/>
      </c>
      <c r="F472" s="246"/>
      <c r="G472" s="245" t="str">
        <f>IF(PAF!E480="","",PAF!E480)</f>
        <v/>
      </c>
      <c r="H472" s="245" t="str">
        <f>IF(PAF!F480="","",PAF!F480)</f>
        <v/>
      </c>
      <c r="I472" s="247" t="str">
        <f>IF(PAF!G480="","",PAF!G480)</f>
        <v/>
      </c>
      <c r="J472" s="247" t="str">
        <f>IF(PAF!H480="","",PAF!H480)</f>
        <v/>
      </c>
      <c r="K472" s="247"/>
      <c r="L472" s="247"/>
      <c r="M472" s="247"/>
      <c r="N472" s="245" t="str">
        <f>IF(PAF!I480="","",PAF!I480)</f>
        <v/>
      </c>
      <c r="O472" s="245" t="str">
        <f>IF(PAF!J480="","",PAF!J480)</f>
        <v/>
      </c>
      <c r="P472" s="245" t="str">
        <f>IF(PAF!K480="","",PAF!K480)</f>
        <v/>
      </c>
      <c r="Q472" s="245" t="str">
        <f>IF(PAF!L480="","",PAF!L480)</f>
        <v/>
      </c>
      <c r="S472" s="153">
        <f t="shared" si="21"/>
        <v>15</v>
      </c>
      <c r="T472" s="154" t="str">
        <f t="shared" si="23"/>
        <v>No</v>
      </c>
      <c r="U472" s="154">
        <v>466</v>
      </c>
    </row>
    <row r="473" spans="2:21">
      <c r="B473" s="244" t="str">
        <f t="shared" si="22"/>
        <v>__</v>
      </c>
      <c r="C473" s="244" t="str">
        <f>IF(PAF!C481="","",PAF!C481)</f>
        <v/>
      </c>
      <c r="D473" s="245" t="str">
        <f>IF(N473&lt;&gt;"",PAF!$Y481,"")</f>
        <v/>
      </c>
      <c r="E473" s="246" t="str">
        <f>IF(PAF!D481="","",PAF!D481)</f>
        <v/>
      </c>
      <c r="F473" s="246"/>
      <c r="G473" s="245" t="str">
        <f>IF(PAF!E481="","",PAF!E481)</f>
        <v/>
      </c>
      <c r="H473" s="245" t="str">
        <f>IF(PAF!F481="","",PAF!F481)</f>
        <v/>
      </c>
      <c r="I473" s="247" t="str">
        <f>IF(PAF!G481="","",PAF!G481)</f>
        <v/>
      </c>
      <c r="J473" s="247" t="str">
        <f>IF(PAF!H481="","",PAF!H481)</f>
        <v/>
      </c>
      <c r="K473" s="247"/>
      <c r="L473" s="247"/>
      <c r="M473" s="247"/>
      <c r="N473" s="245" t="str">
        <f>IF(PAF!I481="","",PAF!I481)</f>
        <v/>
      </c>
      <c r="O473" s="245" t="str">
        <f>IF(PAF!J481="","",PAF!J481)</f>
        <v/>
      </c>
      <c r="P473" s="245" t="str">
        <f>IF(PAF!K481="","",PAF!K481)</f>
        <v/>
      </c>
      <c r="Q473" s="245" t="str">
        <f>IF(PAF!L481="","",PAF!L481)</f>
        <v/>
      </c>
      <c r="S473" s="153">
        <f t="shared" si="21"/>
        <v>15</v>
      </c>
      <c r="T473" s="154" t="str">
        <f t="shared" si="23"/>
        <v>No</v>
      </c>
      <c r="U473" s="154">
        <v>467</v>
      </c>
    </row>
    <row r="474" spans="2:21">
      <c r="B474" s="244" t="str">
        <f t="shared" si="22"/>
        <v>__</v>
      </c>
      <c r="C474" s="244" t="str">
        <f>IF(PAF!C482="","",PAF!C482)</f>
        <v/>
      </c>
      <c r="D474" s="245" t="str">
        <f>IF(N474&lt;&gt;"",PAF!$Y482,"")</f>
        <v/>
      </c>
      <c r="E474" s="246" t="str">
        <f>IF(PAF!D482="","",PAF!D482)</f>
        <v/>
      </c>
      <c r="F474" s="246"/>
      <c r="G474" s="245" t="str">
        <f>IF(PAF!E482="","",PAF!E482)</f>
        <v/>
      </c>
      <c r="H474" s="245" t="str">
        <f>IF(PAF!F482="","",PAF!F482)</f>
        <v/>
      </c>
      <c r="I474" s="247" t="str">
        <f>IF(PAF!G482="","",PAF!G482)</f>
        <v/>
      </c>
      <c r="J474" s="247" t="str">
        <f>IF(PAF!H482="","",PAF!H482)</f>
        <v/>
      </c>
      <c r="K474" s="247"/>
      <c r="L474" s="247"/>
      <c r="M474" s="247"/>
      <c r="N474" s="245" t="str">
        <f>IF(PAF!I482="","",PAF!I482)</f>
        <v/>
      </c>
      <c r="O474" s="245" t="str">
        <f>IF(PAF!J482="","",PAF!J482)</f>
        <v/>
      </c>
      <c r="P474" s="245" t="str">
        <f>IF(PAF!K482="","",PAF!K482)</f>
        <v/>
      </c>
      <c r="Q474" s="245" t="str">
        <f>IF(PAF!L482="","",PAF!L482)</f>
        <v/>
      </c>
      <c r="S474" s="153">
        <f t="shared" si="21"/>
        <v>15</v>
      </c>
      <c r="T474" s="154" t="str">
        <f t="shared" si="23"/>
        <v>No</v>
      </c>
      <c r="U474" s="154">
        <v>468</v>
      </c>
    </row>
    <row r="475" spans="2:21">
      <c r="B475" s="244" t="str">
        <f t="shared" si="22"/>
        <v>__</v>
      </c>
      <c r="C475" s="244" t="str">
        <f>IF(PAF!C483="","",PAF!C483)</f>
        <v/>
      </c>
      <c r="D475" s="245" t="str">
        <f>IF(N475&lt;&gt;"",PAF!$Y483,"")</f>
        <v/>
      </c>
      <c r="E475" s="246" t="str">
        <f>IF(PAF!D483="","",PAF!D483)</f>
        <v/>
      </c>
      <c r="F475" s="246"/>
      <c r="G475" s="245" t="str">
        <f>IF(PAF!E483="","",PAF!E483)</f>
        <v/>
      </c>
      <c r="H475" s="245" t="str">
        <f>IF(PAF!F483="","",PAF!F483)</f>
        <v/>
      </c>
      <c r="I475" s="247" t="str">
        <f>IF(PAF!G483="","",PAF!G483)</f>
        <v/>
      </c>
      <c r="J475" s="247" t="str">
        <f>IF(PAF!H483="","",PAF!H483)</f>
        <v/>
      </c>
      <c r="K475" s="247"/>
      <c r="L475" s="247"/>
      <c r="M475" s="247"/>
      <c r="N475" s="245" t="str">
        <f>IF(PAF!I483="","",PAF!I483)</f>
        <v/>
      </c>
      <c r="O475" s="245" t="str">
        <f>IF(PAF!J483="","",PAF!J483)</f>
        <v/>
      </c>
      <c r="P475" s="245" t="str">
        <f>IF(PAF!K483="","",PAF!K483)</f>
        <v/>
      </c>
      <c r="Q475" s="245" t="str">
        <f>IF(PAF!L483="","",PAF!L483)</f>
        <v/>
      </c>
      <c r="S475" s="153">
        <f t="shared" si="21"/>
        <v>15</v>
      </c>
      <c r="T475" s="154" t="str">
        <f t="shared" si="23"/>
        <v>No</v>
      </c>
      <c r="U475" s="154">
        <v>469</v>
      </c>
    </row>
    <row r="476" spans="2:21">
      <c r="B476" s="244" t="str">
        <f t="shared" si="22"/>
        <v>__</v>
      </c>
      <c r="C476" s="244" t="str">
        <f>IF(PAF!C484="","",PAF!C484)</f>
        <v/>
      </c>
      <c r="D476" s="245" t="str">
        <f>IF(N476&lt;&gt;"",PAF!$Y484,"")</f>
        <v/>
      </c>
      <c r="E476" s="246" t="str">
        <f>IF(PAF!D484="","",PAF!D484)</f>
        <v/>
      </c>
      <c r="F476" s="246"/>
      <c r="G476" s="245" t="str">
        <f>IF(PAF!E484="","",PAF!E484)</f>
        <v/>
      </c>
      <c r="H476" s="245" t="str">
        <f>IF(PAF!F484="","",PAF!F484)</f>
        <v/>
      </c>
      <c r="I476" s="247" t="str">
        <f>IF(PAF!G484="","",PAF!G484)</f>
        <v/>
      </c>
      <c r="J476" s="247" t="str">
        <f>IF(PAF!H484="","",PAF!H484)</f>
        <v/>
      </c>
      <c r="K476" s="247"/>
      <c r="L476" s="247"/>
      <c r="M476" s="247"/>
      <c r="N476" s="245" t="str">
        <f>IF(PAF!I484="","",PAF!I484)</f>
        <v/>
      </c>
      <c r="O476" s="245" t="str">
        <f>IF(PAF!J484="","",PAF!J484)</f>
        <v/>
      </c>
      <c r="P476" s="245" t="str">
        <f>IF(PAF!K484="","",PAF!K484)</f>
        <v/>
      </c>
      <c r="Q476" s="245" t="str">
        <f>IF(PAF!L484="","",PAF!L484)</f>
        <v/>
      </c>
      <c r="S476" s="153">
        <f t="shared" si="21"/>
        <v>15</v>
      </c>
      <c r="T476" s="154" t="str">
        <f t="shared" si="23"/>
        <v>No</v>
      </c>
      <c r="U476" s="154">
        <v>470</v>
      </c>
    </row>
    <row r="477" spans="2:21">
      <c r="B477" s="244" t="str">
        <f t="shared" si="22"/>
        <v>__</v>
      </c>
      <c r="C477" s="244" t="str">
        <f>IF(PAF!C485="","",PAF!C485)</f>
        <v/>
      </c>
      <c r="D477" s="245" t="str">
        <f>IF(N477&lt;&gt;"",PAF!$Y485,"")</f>
        <v/>
      </c>
      <c r="E477" s="246" t="str">
        <f>IF(PAF!D485="","",PAF!D485)</f>
        <v/>
      </c>
      <c r="F477" s="246"/>
      <c r="G477" s="245" t="str">
        <f>IF(PAF!E485="","",PAF!E485)</f>
        <v/>
      </c>
      <c r="H477" s="245" t="str">
        <f>IF(PAF!F485="","",PAF!F485)</f>
        <v/>
      </c>
      <c r="I477" s="247" t="str">
        <f>IF(PAF!G485="","",PAF!G485)</f>
        <v/>
      </c>
      <c r="J477" s="247" t="str">
        <f>IF(PAF!H485="","",PAF!H485)</f>
        <v/>
      </c>
      <c r="K477" s="247"/>
      <c r="L477" s="247"/>
      <c r="M477" s="247"/>
      <c r="N477" s="245" t="str">
        <f>IF(PAF!I485="","",PAF!I485)</f>
        <v/>
      </c>
      <c r="O477" s="245" t="str">
        <f>IF(PAF!J485="","",PAF!J485)</f>
        <v/>
      </c>
      <c r="P477" s="245" t="str">
        <f>IF(PAF!K485="","",PAF!K485)</f>
        <v/>
      </c>
      <c r="Q477" s="245" t="str">
        <f>IF(PAF!L485="","",PAF!L485)</f>
        <v/>
      </c>
      <c r="S477" s="153">
        <f t="shared" si="21"/>
        <v>15</v>
      </c>
      <c r="T477" s="154" t="str">
        <f t="shared" si="23"/>
        <v>No</v>
      </c>
      <c r="U477" s="154">
        <v>471</v>
      </c>
    </row>
    <row r="478" spans="2:21">
      <c r="B478" s="244" t="str">
        <f t="shared" si="22"/>
        <v>__</v>
      </c>
      <c r="C478" s="244" t="str">
        <f>IF(PAF!C486="","",PAF!C486)</f>
        <v/>
      </c>
      <c r="D478" s="245" t="str">
        <f>IF(N478&lt;&gt;"",PAF!$Y486,"")</f>
        <v/>
      </c>
      <c r="E478" s="246" t="str">
        <f>IF(PAF!D486="","",PAF!D486)</f>
        <v/>
      </c>
      <c r="F478" s="246"/>
      <c r="G478" s="245" t="str">
        <f>IF(PAF!E486="","",PAF!E486)</f>
        <v/>
      </c>
      <c r="H478" s="245" t="str">
        <f>IF(PAF!F486="","",PAF!F486)</f>
        <v/>
      </c>
      <c r="I478" s="247" t="str">
        <f>IF(PAF!G486="","",PAF!G486)</f>
        <v/>
      </c>
      <c r="J478" s="247" t="str">
        <f>IF(PAF!H486="","",PAF!H486)</f>
        <v/>
      </c>
      <c r="K478" s="247"/>
      <c r="L478" s="247"/>
      <c r="M478" s="247"/>
      <c r="N478" s="245" t="str">
        <f>IF(PAF!I486="","",PAF!I486)</f>
        <v/>
      </c>
      <c r="O478" s="245" t="str">
        <f>IF(PAF!J486="","",PAF!J486)</f>
        <v/>
      </c>
      <c r="P478" s="245" t="str">
        <f>IF(PAF!K486="","",PAF!K486)</f>
        <v/>
      </c>
      <c r="Q478" s="245" t="str">
        <f>IF(PAF!L486="","",PAF!L486)</f>
        <v/>
      </c>
      <c r="S478" s="153">
        <f t="shared" si="21"/>
        <v>15</v>
      </c>
      <c r="T478" s="154" t="str">
        <f t="shared" si="23"/>
        <v>No</v>
      </c>
      <c r="U478" s="154">
        <v>472</v>
      </c>
    </row>
    <row r="479" spans="2:21">
      <c r="B479" s="244" t="str">
        <f t="shared" si="22"/>
        <v>__</v>
      </c>
      <c r="C479" s="244" t="str">
        <f>IF(PAF!C487="","",PAF!C487)</f>
        <v/>
      </c>
      <c r="D479" s="245" t="str">
        <f>IF(N479&lt;&gt;"",PAF!$Y487,"")</f>
        <v/>
      </c>
      <c r="E479" s="246" t="str">
        <f>IF(PAF!D487="","",PAF!D487)</f>
        <v/>
      </c>
      <c r="F479" s="246"/>
      <c r="G479" s="245" t="str">
        <f>IF(PAF!E487="","",PAF!E487)</f>
        <v/>
      </c>
      <c r="H479" s="245" t="str">
        <f>IF(PAF!F487="","",PAF!F487)</f>
        <v/>
      </c>
      <c r="I479" s="247" t="str">
        <f>IF(PAF!G487="","",PAF!G487)</f>
        <v/>
      </c>
      <c r="J479" s="247" t="str">
        <f>IF(PAF!H487="","",PAF!H487)</f>
        <v/>
      </c>
      <c r="K479" s="247"/>
      <c r="L479" s="247"/>
      <c r="M479" s="247"/>
      <c r="N479" s="245" t="str">
        <f>IF(PAF!I487="","",PAF!I487)</f>
        <v/>
      </c>
      <c r="O479" s="245" t="str">
        <f>IF(PAF!J487="","",PAF!J487)</f>
        <v/>
      </c>
      <c r="P479" s="245" t="str">
        <f>IF(PAF!K487="","",PAF!K487)</f>
        <v/>
      </c>
      <c r="Q479" s="245" t="str">
        <f>IF(PAF!L487="","",PAF!L487)</f>
        <v/>
      </c>
      <c r="S479" s="153">
        <f t="shared" si="21"/>
        <v>15</v>
      </c>
      <c r="T479" s="154" t="str">
        <f t="shared" si="23"/>
        <v>No</v>
      </c>
      <c r="U479" s="154">
        <v>473</v>
      </c>
    </row>
    <row r="480" spans="2:21">
      <c r="B480" s="244" t="str">
        <f t="shared" si="22"/>
        <v>__</v>
      </c>
      <c r="C480" s="244" t="str">
        <f>IF(PAF!C488="","",PAF!C488)</f>
        <v/>
      </c>
      <c r="D480" s="245" t="str">
        <f>IF(N480&lt;&gt;"",PAF!$Y488,"")</f>
        <v/>
      </c>
      <c r="E480" s="246" t="str">
        <f>IF(PAF!D488="","",PAF!D488)</f>
        <v/>
      </c>
      <c r="F480" s="246"/>
      <c r="G480" s="245" t="str">
        <f>IF(PAF!E488="","",PAF!E488)</f>
        <v/>
      </c>
      <c r="H480" s="245" t="str">
        <f>IF(PAF!F488="","",PAF!F488)</f>
        <v/>
      </c>
      <c r="I480" s="247" t="str">
        <f>IF(PAF!G488="","",PAF!G488)</f>
        <v/>
      </c>
      <c r="J480" s="247" t="str">
        <f>IF(PAF!H488="","",PAF!H488)</f>
        <v/>
      </c>
      <c r="K480" s="247"/>
      <c r="L480" s="247"/>
      <c r="M480" s="247"/>
      <c r="N480" s="245" t="str">
        <f>IF(PAF!I488="","",PAF!I488)</f>
        <v/>
      </c>
      <c r="O480" s="245" t="str">
        <f>IF(PAF!J488="","",PAF!J488)</f>
        <v/>
      </c>
      <c r="P480" s="245" t="str">
        <f>IF(PAF!K488="","",PAF!K488)</f>
        <v/>
      </c>
      <c r="Q480" s="245" t="str">
        <f>IF(PAF!L488="","",PAF!L488)</f>
        <v/>
      </c>
      <c r="S480" s="153">
        <f t="shared" si="21"/>
        <v>15</v>
      </c>
      <c r="T480" s="154" t="str">
        <f t="shared" si="23"/>
        <v>No</v>
      </c>
      <c r="U480" s="154">
        <v>474</v>
      </c>
    </row>
    <row r="481" spans="2:21">
      <c r="B481" s="244" t="str">
        <f t="shared" si="22"/>
        <v>__</v>
      </c>
      <c r="C481" s="244" t="str">
        <f>IF(PAF!C489="","",PAF!C489)</f>
        <v/>
      </c>
      <c r="D481" s="245" t="str">
        <f>IF(N481&lt;&gt;"",PAF!$Y489,"")</f>
        <v/>
      </c>
      <c r="E481" s="246" t="str">
        <f>IF(PAF!D489="","",PAF!D489)</f>
        <v/>
      </c>
      <c r="F481" s="246"/>
      <c r="G481" s="245" t="str">
        <f>IF(PAF!E489="","",PAF!E489)</f>
        <v/>
      </c>
      <c r="H481" s="245" t="str">
        <f>IF(PAF!F489="","",PAF!F489)</f>
        <v/>
      </c>
      <c r="I481" s="247" t="str">
        <f>IF(PAF!G489="","",PAF!G489)</f>
        <v/>
      </c>
      <c r="J481" s="247" t="str">
        <f>IF(PAF!H489="","",PAF!H489)</f>
        <v/>
      </c>
      <c r="K481" s="247"/>
      <c r="L481" s="247"/>
      <c r="M481" s="247"/>
      <c r="N481" s="245" t="str">
        <f>IF(PAF!I489="","",PAF!I489)</f>
        <v/>
      </c>
      <c r="O481" s="245" t="str">
        <f>IF(PAF!J489="","",PAF!J489)</f>
        <v/>
      </c>
      <c r="P481" s="245" t="str">
        <f>IF(PAF!K489="","",PAF!K489)</f>
        <v/>
      </c>
      <c r="Q481" s="245" t="str">
        <f>IF(PAF!L489="","",PAF!L489)</f>
        <v/>
      </c>
      <c r="S481" s="153">
        <f t="shared" si="21"/>
        <v>15</v>
      </c>
      <c r="T481" s="154" t="str">
        <f t="shared" si="23"/>
        <v>No</v>
      </c>
      <c r="U481" s="154">
        <v>475</v>
      </c>
    </row>
    <row r="482" spans="2:21">
      <c r="B482" s="244" t="str">
        <f t="shared" si="22"/>
        <v>__</v>
      </c>
      <c r="C482" s="244" t="str">
        <f>IF(PAF!C490="","",PAF!C490)</f>
        <v/>
      </c>
      <c r="D482" s="245" t="str">
        <f>IF(N482&lt;&gt;"",PAF!$Y490,"")</f>
        <v/>
      </c>
      <c r="E482" s="246" t="str">
        <f>IF(PAF!D490="","",PAF!D490)</f>
        <v/>
      </c>
      <c r="F482" s="246"/>
      <c r="G482" s="245" t="str">
        <f>IF(PAF!E490="","",PAF!E490)</f>
        <v/>
      </c>
      <c r="H482" s="245" t="str">
        <f>IF(PAF!F490="","",PAF!F490)</f>
        <v/>
      </c>
      <c r="I482" s="247" t="str">
        <f>IF(PAF!G490="","",PAF!G490)</f>
        <v/>
      </c>
      <c r="J482" s="247" t="str">
        <f>IF(PAF!H490="","",PAF!H490)</f>
        <v/>
      </c>
      <c r="K482" s="247"/>
      <c r="L482" s="247"/>
      <c r="M482" s="247"/>
      <c r="N482" s="245" t="str">
        <f>IF(PAF!I490="","",PAF!I490)</f>
        <v/>
      </c>
      <c r="O482" s="245" t="str">
        <f>IF(PAF!J490="","",PAF!J490)</f>
        <v/>
      </c>
      <c r="P482" s="245" t="str">
        <f>IF(PAF!K490="","",PAF!K490)</f>
        <v/>
      </c>
      <c r="Q482" s="245" t="str">
        <f>IF(PAF!L490="","",PAF!L490)</f>
        <v/>
      </c>
      <c r="S482" s="153">
        <f t="shared" si="21"/>
        <v>15</v>
      </c>
      <c r="T482" s="154" t="str">
        <f t="shared" si="23"/>
        <v>No</v>
      </c>
      <c r="U482" s="154">
        <v>476</v>
      </c>
    </row>
    <row r="483" spans="2:21">
      <c r="B483" s="244" t="str">
        <f t="shared" si="22"/>
        <v>__</v>
      </c>
      <c r="C483" s="244" t="str">
        <f>IF(PAF!C491="","",PAF!C491)</f>
        <v/>
      </c>
      <c r="D483" s="245" t="str">
        <f>IF(N483&lt;&gt;"",PAF!$Y491,"")</f>
        <v/>
      </c>
      <c r="E483" s="246" t="str">
        <f>IF(PAF!D491="","",PAF!D491)</f>
        <v/>
      </c>
      <c r="F483" s="246"/>
      <c r="G483" s="245" t="str">
        <f>IF(PAF!E491="","",PAF!E491)</f>
        <v/>
      </c>
      <c r="H483" s="245" t="str">
        <f>IF(PAF!F491="","",PAF!F491)</f>
        <v/>
      </c>
      <c r="I483" s="247" t="str">
        <f>IF(PAF!G491="","",PAF!G491)</f>
        <v/>
      </c>
      <c r="J483" s="247" t="str">
        <f>IF(PAF!H491="","",PAF!H491)</f>
        <v/>
      </c>
      <c r="K483" s="247"/>
      <c r="L483" s="247"/>
      <c r="M483" s="247"/>
      <c r="N483" s="245" t="str">
        <f>IF(PAF!I491="","",PAF!I491)</f>
        <v/>
      </c>
      <c r="O483" s="245" t="str">
        <f>IF(PAF!J491="","",PAF!J491)</f>
        <v/>
      </c>
      <c r="P483" s="245" t="str">
        <f>IF(PAF!K491="","",PAF!K491)</f>
        <v/>
      </c>
      <c r="Q483" s="245" t="str">
        <f>IF(PAF!L491="","",PAF!L491)</f>
        <v/>
      </c>
      <c r="S483" s="153">
        <f t="shared" si="21"/>
        <v>15</v>
      </c>
      <c r="T483" s="154" t="str">
        <f t="shared" si="23"/>
        <v>No</v>
      </c>
      <c r="U483" s="154">
        <v>477</v>
      </c>
    </row>
    <row r="484" spans="2:21">
      <c r="B484" s="244" t="str">
        <f t="shared" si="22"/>
        <v>__</v>
      </c>
      <c r="C484" s="244" t="str">
        <f>IF(PAF!C492="","",PAF!C492)</f>
        <v/>
      </c>
      <c r="D484" s="245" t="str">
        <f>IF(N484&lt;&gt;"",PAF!$Y492,"")</f>
        <v/>
      </c>
      <c r="E484" s="246" t="str">
        <f>IF(PAF!D492="","",PAF!D492)</f>
        <v/>
      </c>
      <c r="F484" s="246"/>
      <c r="G484" s="245" t="str">
        <f>IF(PAF!E492="","",PAF!E492)</f>
        <v/>
      </c>
      <c r="H484" s="245" t="str">
        <f>IF(PAF!F492="","",PAF!F492)</f>
        <v/>
      </c>
      <c r="I484" s="247" t="str">
        <f>IF(PAF!G492="","",PAF!G492)</f>
        <v/>
      </c>
      <c r="J484" s="247" t="str">
        <f>IF(PAF!H492="","",PAF!H492)</f>
        <v/>
      </c>
      <c r="K484" s="247"/>
      <c r="L484" s="247"/>
      <c r="M484" s="247"/>
      <c r="N484" s="245" t="str">
        <f>IF(PAF!I492="","",PAF!I492)</f>
        <v/>
      </c>
      <c r="O484" s="245" t="str">
        <f>IF(PAF!J492="","",PAF!J492)</f>
        <v/>
      </c>
      <c r="P484" s="245" t="str">
        <f>IF(PAF!K492="","",PAF!K492)</f>
        <v/>
      </c>
      <c r="Q484" s="245" t="str">
        <f>IF(PAF!L492="","",PAF!L492)</f>
        <v/>
      </c>
      <c r="S484" s="153">
        <f t="shared" si="21"/>
        <v>15</v>
      </c>
      <c r="T484" s="154" t="str">
        <f t="shared" si="23"/>
        <v>No</v>
      </c>
      <c r="U484" s="154">
        <v>478</v>
      </c>
    </row>
    <row r="485" spans="2:21">
      <c r="B485" s="244" t="str">
        <f t="shared" si="22"/>
        <v>__</v>
      </c>
      <c r="C485" s="244" t="str">
        <f>IF(PAF!C493="","",PAF!C493)</f>
        <v/>
      </c>
      <c r="D485" s="245" t="str">
        <f>IF(N485&lt;&gt;"",PAF!$Y493,"")</f>
        <v/>
      </c>
      <c r="E485" s="246" t="str">
        <f>IF(PAF!D493="","",PAF!D493)</f>
        <v/>
      </c>
      <c r="F485" s="246"/>
      <c r="G485" s="245" t="str">
        <f>IF(PAF!E493="","",PAF!E493)</f>
        <v/>
      </c>
      <c r="H485" s="245" t="str">
        <f>IF(PAF!F493="","",PAF!F493)</f>
        <v/>
      </c>
      <c r="I485" s="247" t="str">
        <f>IF(PAF!G493="","",PAF!G493)</f>
        <v/>
      </c>
      <c r="J485" s="247" t="str">
        <f>IF(PAF!H493="","",PAF!H493)</f>
        <v/>
      </c>
      <c r="K485" s="247"/>
      <c r="L485" s="247"/>
      <c r="M485" s="247"/>
      <c r="N485" s="245" t="str">
        <f>IF(PAF!I493="","",PAF!I493)</f>
        <v/>
      </c>
      <c r="O485" s="245" t="str">
        <f>IF(PAF!J493="","",PAF!J493)</f>
        <v/>
      </c>
      <c r="P485" s="245" t="str">
        <f>IF(PAF!K493="","",PAF!K493)</f>
        <v/>
      </c>
      <c r="Q485" s="245" t="str">
        <f>IF(PAF!L493="","",PAF!L493)</f>
        <v/>
      </c>
      <c r="S485" s="153">
        <f t="shared" si="21"/>
        <v>15</v>
      </c>
      <c r="T485" s="154" t="str">
        <f t="shared" si="23"/>
        <v>No</v>
      </c>
      <c r="U485" s="154">
        <v>479</v>
      </c>
    </row>
    <row r="486" spans="2:21">
      <c r="B486" s="244" t="str">
        <f t="shared" si="22"/>
        <v>__</v>
      </c>
      <c r="C486" s="244" t="str">
        <f>IF(PAF!C494="","",PAF!C494)</f>
        <v/>
      </c>
      <c r="D486" s="245" t="str">
        <f>IF(N486&lt;&gt;"",PAF!$Y494,"")</f>
        <v/>
      </c>
      <c r="E486" s="246" t="str">
        <f>IF(PAF!D494="","",PAF!D494)</f>
        <v/>
      </c>
      <c r="F486" s="246"/>
      <c r="G486" s="245" t="str">
        <f>IF(PAF!E494="","",PAF!E494)</f>
        <v/>
      </c>
      <c r="H486" s="245" t="str">
        <f>IF(PAF!F494="","",PAF!F494)</f>
        <v/>
      </c>
      <c r="I486" s="247" t="str">
        <f>IF(PAF!G494="","",PAF!G494)</f>
        <v/>
      </c>
      <c r="J486" s="247" t="str">
        <f>IF(PAF!H494="","",PAF!H494)</f>
        <v/>
      </c>
      <c r="K486" s="247"/>
      <c r="L486" s="247"/>
      <c r="M486" s="247"/>
      <c r="N486" s="245" t="str">
        <f>IF(PAF!I494="","",PAF!I494)</f>
        <v/>
      </c>
      <c r="O486" s="245" t="str">
        <f>IF(PAF!J494="","",PAF!J494)</f>
        <v/>
      </c>
      <c r="P486" s="245" t="str">
        <f>IF(PAF!K494="","",PAF!K494)</f>
        <v/>
      </c>
      <c r="Q486" s="245" t="str">
        <f>IF(PAF!L494="","",PAF!L494)</f>
        <v/>
      </c>
      <c r="S486" s="153">
        <f t="shared" si="21"/>
        <v>15</v>
      </c>
      <c r="T486" s="154" t="str">
        <f t="shared" si="23"/>
        <v>No</v>
      </c>
      <c r="U486" s="154">
        <v>480</v>
      </c>
    </row>
    <row r="487" spans="2:21">
      <c r="B487" s="244" t="str">
        <f t="shared" si="22"/>
        <v>__</v>
      </c>
      <c r="C487" s="244" t="str">
        <f>IF(PAF!C495="","",PAF!C495)</f>
        <v/>
      </c>
      <c r="D487" s="245" t="str">
        <f>IF(N487&lt;&gt;"",PAF!$Y495,"")</f>
        <v/>
      </c>
      <c r="E487" s="246" t="str">
        <f>IF(PAF!D495="","",PAF!D495)</f>
        <v/>
      </c>
      <c r="F487" s="246"/>
      <c r="G487" s="245" t="str">
        <f>IF(PAF!E495="","",PAF!E495)</f>
        <v/>
      </c>
      <c r="H487" s="245" t="str">
        <f>IF(PAF!F495="","",PAF!F495)</f>
        <v/>
      </c>
      <c r="I487" s="247" t="str">
        <f>IF(PAF!G495="","",PAF!G495)</f>
        <v/>
      </c>
      <c r="J487" s="247" t="str">
        <f>IF(PAF!H495="","",PAF!H495)</f>
        <v/>
      </c>
      <c r="K487" s="247"/>
      <c r="L487" s="247"/>
      <c r="M487" s="247"/>
      <c r="N487" s="245" t="str">
        <f>IF(PAF!I495="","",PAF!I495)</f>
        <v/>
      </c>
      <c r="O487" s="245" t="str">
        <f>IF(PAF!J495="","",PAF!J495)</f>
        <v/>
      </c>
      <c r="P487" s="245" t="str">
        <f>IF(PAF!K495="","",PAF!K495)</f>
        <v/>
      </c>
      <c r="Q487" s="245" t="str">
        <f>IF(PAF!L495="","",PAF!L495)</f>
        <v/>
      </c>
      <c r="S487" s="153">
        <f t="shared" si="21"/>
        <v>15</v>
      </c>
      <c r="T487" s="154" t="str">
        <f t="shared" si="23"/>
        <v>No</v>
      </c>
      <c r="U487" s="154">
        <v>481</v>
      </c>
    </row>
    <row r="488" spans="2:21">
      <c r="B488" s="244" t="str">
        <f t="shared" si="22"/>
        <v>__</v>
      </c>
      <c r="C488" s="244" t="str">
        <f>IF(PAF!C496="","",PAF!C496)</f>
        <v/>
      </c>
      <c r="D488" s="245" t="str">
        <f>IF(N488&lt;&gt;"",PAF!$Y496,"")</f>
        <v/>
      </c>
      <c r="E488" s="246" t="str">
        <f>IF(PAF!D496="","",PAF!D496)</f>
        <v/>
      </c>
      <c r="F488" s="246"/>
      <c r="G488" s="245" t="str">
        <f>IF(PAF!E496="","",PAF!E496)</f>
        <v/>
      </c>
      <c r="H488" s="245" t="str">
        <f>IF(PAF!F496="","",PAF!F496)</f>
        <v/>
      </c>
      <c r="I488" s="247" t="str">
        <f>IF(PAF!G496="","",PAF!G496)</f>
        <v/>
      </c>
      <c r="J488" s="247" t="str">
        <f>IF(PAF!H496="","",PAF!H496)</f>
        <v/>
      </c>
      <c r="K488" s="247"/>
      <c r="L488" s="247"/>
      <c r="M488" s="247"/>
      <c r="N488" s="245" t="str">
        <f>IF(PAF!I496="","",PAF!I496)</f>
        <v/>
      </c>
      <c r="O488" s="245" t="str">
        <f>IF(PAF!J496="","",PAF!J496)</f>
        <v/>
      </c>
      <c r="P488" s="245" t="str">
        <f>IF(PAF!K496="","",PAF!K496)</f>
        <v/>
      </c>
      <c r="Q488" s="245" t="str">
        <f>IF(PAF!L496="","",PAF!L496)</f>
        <v/>
      </c>
      <c r="S488" s="153">
        <f t="shared" si="21"/>
        <v>15</v>
      </c>
      <c r="T488" s="154" t="str">
        <f t="shared" si="23"/>
        <v>No</v>
      </c>
      <c r="U488" s="154">
        <v>482</v>
      </c>
    </row>
    <row r="489" spans="2:21">
      <c r="B489" s="244" t="str">
        <f t="shared" si="22"/>
        <v>__</v>
      </c>
      <c r="C489" s="244" t="str">
        <f>IF(PAF!C497="","",PAF!C497)</f>
        <v/>
      </c>
      <c r="D489" s="245" t="str">
        <f>IF(N489&lt;&gt;"",PAF!$Y497,"")</f>
        <v/>
      </c>
      <c r="E489" s="246" t="str">
        <f>IF(PAF!D497="","",PAF!D497)</f>
        <v/>
      </c>
      <c r="F489" s="246"/>
      <c r="G489" s="245" t="str">
        <f>IF(PAF!E497="","",PAF!E497)</f>
        <v/>
      </c>
      <c r="H489" s="245" t="str">
        <f>IF(PAF!F497="","",PAF!F497)</f>
        <v/>
      </c>
      <c r="I489" s="247" t="str">
        <f>IF(PAF!G497="","",PAF!G497)</f>
        <v/>
      </c>
      <c r="J489" s="247" t="str">
        <f>IF(PAF!H497="","",PAF!H497)</f>
        <v/>
      </c>
      <c r="K489" s="247"/>
      <c r="L489" s="247"/>
      <c r="M489" s="247"/>
      <c r="N489" s="245" t="str">
        <f>IF(PAF!I497="","",PAF!I497)</f>
        <v/>
      </c>
      <c r="O489" s="245" t="str">
        <f>IF(PAF!J497="","",PAF!J497)</f>
        <v/>
      </c>
      <c r="P489" s="245" t="str">
        <f>IF(PAF!K497="","",PAF!K497)</f>
        <v/>
      </c>
      <c r="Q489" s="245" t="str">
        <f>IF(PAF!L497="","",PAF!L497)</f>
        <v/>
      </c>
      <c r="S489" s="153">
        <f t="shared" si="21"/>
        <v>15</v>
      </c>
      <c r="T489" s="154" t="str">
        <f t="shared" si="23"/>
        <v>No</v>
      </c>
      <c r="U489" s="154">
        <v>483</v>
      </c>
    </row>
    <row r="490" spans="2:21">
      <c r="B490" s="244" t="str">
        <f t="shared" si="22"/>
        <v>__</v>
      </c>
      <c r="C490" s="244" t="str">
        <f>IF(PAF!C498="","",PAF!C498)</f>
        <v/>
      </c>
      <c r="D490" s="245" t="str">
        <f>IF(N490&lt;&gt;"",PAF!$Y498,"")</f>
        <v/>
      </c>
      <c r="E490" s="246" t="str">
        <f>IF(PAF!D498="","",PAF!D498)</f>
        <v/>
      </c>
      <c r="F490" s="246"/>
      <c r="G490" s="245" t="str">
        <f>IF(PAF!E498="","",PAF!E498)</f>
        <v/>
      </c>
      <c r="H490" s="245" t="str">
        <f>IF(PAF!F498="","",PAF!F498)</f>
        <v/>
      </c>
      <c r="I490" s="247" t="str">
        <f>IF(PAF!G498="","",PAF!G498)</f>
        <v/>
      </c>
      <c r="J490" s="247" t="str">
        <f>IF(PAF!H498="","",PAF!H498)</f>
        <v/>
      </c>
      <c r="K490" s="247"/>
      <c r="L490" s="247"/>
      <c r="M490" s="247"/>
      <c r="N490" s="245" t="str">
        <f>IF(PAF!I498="","",PAF!I498)</f>
        <v/>
      </c>
      <c r="O490" s="245" t="str">
        <f>IF(PAF!J498="","",PAF!J498)</f>
        <v/>
      </c>
      <c r="P490" s="245" t="str">
        <f>IF(PAF!K498="","",PAF!K498)</f>
        <v/>
      </c>
      <c r="Q490" s="245" t="str">
        <f>IF(PAF!L498="","",PAF!L498)</f>
        <v/>
      </c>
      <c r="S490" s="153">
        <f t="shared" si="21"/>
        <v>15</v>
      </c>
      <c r="T490" s="154" t="str">
        <f t="shared" si="23"/>
        <v>No</v>
      </c>
      <c r="U490" s="154">
        <v>484</v>
      </c>
    </row>
    <row r="491" spans="2:21">
      <c r="B491" s="244" t="str">
        <f t="shared" si="22"/>
        <v>__</v>
      </c>
      <c r="C491" s="244" t="str">
        <f>IF(PAF!C499="","",PAF!C499)</f>
        <v/>
      </c>
      <c r="D491" s="245" t="str">
        <f>IF(N491&lt;&gt;"",PAF!$Y499,"")</f>
        <v/>
      </c>
      <c r="E491" s="246" t="str">
        <f>IF(PAF!D499="","",PAF!D499)</f>
        <v/>
      </c>
      <c r="F491" s="246"/>
      <c r="G491" s="245" t="str">
        <f>IF(PAF!E499="","",PAF!E499)</f>
        <v/>
      </c>
      <c r="H491" s="245" t="str">
        <f>IF(PAF!F499="","",PAF!F499)</f>
        <v/>
      </c>
      <c r="I491" s="247" t="str">
        <f>IF(PAF!G499="","",PAF!G499)</f>
        <v/>
      </c>
      <c r="J491" s="247" t="str">
        <f>IF(PAF!H499="","",PAF!H499)</f>
        <v/>
      </c>
      <c r="K491" s="247"/>
      <c r="L491" s="247"/>
      <c r="M491" s="247"/>
      <c r="N491" s="245" t="str">
        <f>IF(PAF!I499="","",PAF!I499)</f>
        <v/>
      </c>
      <c r="O491" s="245" t="str">
        <f>IF(PAF!J499="","",PAF!J499)</f>
        <v/>
      </c>
      <c r="P491" s="245" t="str">
        <f>IF(PAF!K499="","",PAF!K499)</f>
        <v/>
      </c>
      <c r="Q491" s="245" t="str">
        <f>IF(PAF!L499="","",PAF!L499)</f>
        <v/>
      </c>
      <c r="S491" s="153">
        <f t="shared" si="21"/>
        <v>15</v>
      </c>
      <c r="T491" s="154" t="str">
        <f t="shared" si="23"/>
        <v>No</v>
      </c>
      <c r="U491" s="154">
        <v>485</v>
      </c>
    </row>
    <row r="492" spans="2:21">
      <c r="B492" s="244" t="str">
        <f t="shared" si="22"/>
        <v>__</v>
      </c>
      <c r="C492" s="244" t="str">
        <f>IF(PAF!C500="","",PAF!C500)</f>
        <v/>
      </c>
      <c r="D492" s="245" t="str">
        <f>IF(N492&lt;&gt;"",PAF!$Y500,"")</f>
        <v/>
      </c>
      <c r="E492" s="246" t="str">
        <f>IF(PAF!D500="","",PAF!D500)</f>
        <v/>
      </c>
      <c r="F492" s="246"/>
      <c r="G492" s="245" t="str">
        <f>IF(PAF!E500="","",PAF!E500)</f>
        <v/>
      </c>
      <c r="H492" s="245" t="str">
        <f>IF(PAF!F500="","",PAF!F500)</f>
        <v/>
      </c>
      <c r="I492" s="247" t="str">
        <f>IF(PAF!G500="","",PAF!G500)</f>
        <v/>
      </c>
      <c r="J492" s="247" t="str">
        <f>IF(PAF!H500="","",PAF!H500)</f>
        <v/>
      </c>
      <c r="K492" s="247"/>
      <c r="L492" s="247"/>
      <c r="M492" s="247"/>
      <c r="N492" s="245" t="str">
        <f>IF(PAF!I500="","",PAF!I500)</f>
        <v/>
      </c>
      <c r="O492" s="245" t="str">
        <f>IF(PAF!J500="","",PAF!J500)</f>
        <v/>
      </c>
      <c r="P492" s="245" t="str">
        <f>IF(PAF!K500="","",PAF!K500)</f>
        <v/>
      </c>
      <c r="Q492" s="245" t="str">
        <f>IF(PAF!L500="","",PAF!L500)</f>
        <v/>
      </c>
      <c r="S492" s="153">
        <f t="shared" si="21"/>
        <v>15</v>
      </c>
      <c r="T492" s="154" t="str">
        <f t="shared" si="23"/>
        <v>No</v>
      </c>
      <c r="U492" s="154">
        <v>486</v>
      </c>
    </row>
    <row r="493" spans="2:21">
      <c r="B493" s="244" t="str">
        <f t="shared" si="22"/>
        <v>__</v>
      </c>
      <c r="C493" s="244" t="str">
        <f>IF(PAF!C501="","",PAF!C501)</f>
        <v/>
      </c>
      <c r="D493" s="245" t="str">
        <f>IF(N493&lt;&gt;"",PAF!$Y501,"")</f>
        <v/>
      </c>
      <c r="E493" s="246" t="str">
        <f>IF(PAF!D501="","",PAF!D501)</f>
        <v/>
      </c>
      <c r="F493" s="246"/>
      <c r="G493" s="245" t="str">
        <f>IF(PAF!E501="","",PAF!E501)</f>
        <v/>
      </c>
      <c r="H493" s="245" t="str">
        <f>IF(PAF!F501="","",PAF!F501)</f>
        <v/>
      </c>
      <c r="I493" s="247" t="str">
        <f>IF(PAF!G501="","",PAF!G501)</f>
        <v/>
      </c>
      <c r="J493" s="247" t="str">
        <f>IF(PAF!H501="","",PAF!H501)</f>
        <v/>
      </c>
      <c r="K493" s="247"/>
      <c r="L493" s="247"/>
      <c r="M493" s="247"/>
      <c r="N493" s="245" t="str">
        <f>IF(PAF!I501="","",PAF!I501)</f>
        <v/>
      </c>
      <c r="O493" s="245" t="str">
        <f>IF(PAF!J501="","",PAF!J501)</f>
        <v/>
      </c>
      <c r="P493" s="245" t="str">
        <f>IF(PAF!K501="","",PAF!K501)</f>
        <v/>
      </c>
      <c r="Q493" s="245" t="str">
        <f>IF(PAF!L501="","",PAF!L501)</f>
        <v/>
      </c>
      <c r="S493" s="153">
        <f t="shared" si="21"/>
        <v>15</v>
      </c>
      <c r="T493" s="154" t="str">
        <f t="shared" si="23"/>
        <v>No</v>
      </c>
      <c r="U493" s="154">
        <v>487</v>
      </c>
    </row>
    <row r="494" spans="2:21">
      <c r="B494" s="244" t="str">
        <f t="shared" si="22"/>
        <v>__</v>
      </c>
      <c r="C494" s="244" t="str">
        <f>IF(PAF!C502="","",PAF!C502)</f>
        <v/>
      </c>
      <c r="D494" s="245" t="str">
        <f>IF(N494&lt;&gt;"",PAF!$Y502,"")</f>
        <v/>
      </c>
      <c r="E494" s="246" t="str">
        <f>IF(PAF!D502="","",PAF!D502)</f>
        <v/>
      </c>
      <c r="F494" s="246"/>
      <c r="G494" s="245" t="str">
        <f>IF(PAF!E502="","",PAF!E502)</f>
        <v/>
      </c>
      <c r="H494" s="245" t="str">
        <f>IF(PAF!F502="","",PAF!F502)</f>
        <v/>
      </c>
      <c r="I494" s="247" t="str">
        <f>IF(PAF!G502="","",PAF!G502)</f>
        <v/>
      </c>
      <c r="J494" s="247" t="str">
        <f>IF(PAF!H502="","",PAF!H502)</f>
        <v/>
      </c>
      <c r="K494" s="247"/>
      <c r="L494" s="247"/>
      <c r="M494" s="247"/>
      <c r="N494" s="245" t="str">
        <f>IF(PAF!I502="","",PAF!I502)</f>
        <v/>
      </c>
      <c r="O494" s="245" t="str">
        <f>IF(PAF!J502="","",PAF!J502)</f>
        <v/>
      </c>
      <c r="P494" s="245" t="str">
        <f>IF(PAF!K502="","",PAF!K502)</f>
        <v/>
      </c>
      <c r="Q494" s="245" t="str">
        <f>IF(PAF!L502="","",PAF!L502)</f>
        <v/>
      </c>
      <c r="S494" s="153">
        <f t="shared" si="21"/>
        <v>15</v>
      </c>
      <c r="T494" s="154" t="str">
        <f t="shared" si="23"/>
        <v>No</v>
      </c>
      <c r="U494" s="154">
        <v>488</v>
      </c>
    </row>
    <row r="495" spans="2:21">
      <c r="B495" s="244" t="str">
        <f t="shared" si="22"/>
        <v>__</v>
      </c>
      <c r="C495" s="244" t="str">
        <f>IF(PAF!C503="","",PAF!C503)</f>
        <v/>
      </c>
      <c r="D495" s="245" t="str">
        <f>IF(N495&lt;&gt;"",PAF!$Y503,"")</f>
        <v/>
      </c>
      <c r="E495" s="246" t="str">
        <f>IF(PAF!D503="","",PAF!D503)</f>
        <v/>
      </c>
      <c r="F495" s="246"/>
      <c r="G495" s="245" t="str">
        <f>IF(PAF!E503="","",PAF!E503)</f>
        <v/>
      </c>
      <c r="H495" s="245" t="str">
        <f>IF(PAF!F503="","",PAF!F503)</f>
        <v/>
      </c>
      <c r="I495" s="247" t="str">
        <f>IF(PAF!G503="","",PAF!G503)</f>
        <v/>
      </c>
      <c r="J495" s="247" t="str">
        <f>IF(PAF!H503="","",PAF!H503)</f>
        <v/>
      </c>
      <c r="K495" s="247"/>
      <c r="L495" s="247"/>
      <c r="M495" s="247"/>
      <c r="N495" s="245" t="str">
        <f>IF(PAF!I503="","",PAF!I503)</f>
        <v/>
      </c>
      <c r="O495" s="245" t="str">
        <f>IF(PAF!J503="","",PAF!J503)</f>
        <v/>
      </c>
      <c r="P495" s="245" t="str">
        <f>IF(PAF!K503="","",PAF!K503)</f>
        <v/>
      </c>
      <c r="Q495" s="245" t="str">
        <f>IF(PAF!L503="","",PAF!L503)</f>
        <v/>
      </c>
      <c r="S495" s="153">
        <f t="shared" si="21"/>
        <v>15</v>
      </c>
      <c r="T495" s="154" t="str">
        <f t="shared" si="23"/>
        <v>No</v>
      </c>
      <c r="U495" s="154">
        <v>489</v>
      </c>
    </row>
    <row r="496" spans="2:21">
      <c r="B496" s="244" t="str">
        <f t="shared" si="22"/>
        <v>__</v>
      </c>
      <c r="C496" s="244" t="str">
        <f>IF(PAF!C504="","",PAF!C504)</f>
        <v/>
      </c>
      <c r="D496" s="245" t="str">
        <f>IF(N496&lt;&gt;"",PAF!$Y504,"")</f>
        <v/>
      </c>
      <c r="E496" s="246" t="str">
        <f>IF(PAF!D504="","",PAF!D504)</f>
        <v/>
      </c>
      <c r="F496" s="246"/>
      <c r="G496" s="245" t="str">
        <f>IF(PAF!E504="","",PAF!E504)</f>
        <v/>
      </c>
      <c r="H496" s="245" t="str">
        <f>IF(PAF!F504="","",PAF!F504)</f>
        <v/>
      </c>
      <c r="I496" s="247" t="str">
        <f>IF(PAF!G504="","",PAF!G504)</f>
        <v/>
      </c>
      <c r="J496" s="247" t="str">
        <f>IF(PAF!H504="","",PAF!H504)</f>
        <v/>
      </c>
      <c r="K496" s="247"/>
      <c r="L496" s="247"/>
      <c r="M496" s="247"/>
      <c r="N496" s="245" t="str">
        <f>IF(PAF!I504="","",PAF!I504)</f>
        <v/>
      </c>
      <c r="O496" s="245" t="str">
        <f>IF(PAF!J504="","",PAF!J504)</f>
        <v/>
      </c>
      <c r="P496" s="245" t="str">
        <f>IF(PAF!K504="","",PAF!K504)</f>
        <v/>
      </c>
      <c r="Q496" s="245" t="str">
        <f>IF(PAF!L504="","",PAF!L504)</f>
        <v/>
      </c>
      <c r="S496" s="153">
        <f t="shared" si="21"/>
        <v>15</v>
      </c>
      <c r="T496" s="154" t="str">
        <f t="shared" si="23"/>
        <v>No</v>
      </c>
      <c r="U496" s="154">
        <v>490</v>
      </c>
    </row>
    <row r="497" spans="2:21">
      <c r="B497" s="244" t="str">
        <f t="shared" si="22"/>
        <v>__</v>
      </c>
      <c r="C497" s="244" t="str">
        <f>IF(PAF!C505="","",PAF!C505)</f>
        <v/>
      </c>
      <c r="D497" s="245" t="str">
        <f>IF(N497&lt;&gt;"",PAF!$Y505,"")</f>
        <v/>
      </c>
      <c r="E497" s="246" t="str">
        <f>IF(PAF!D505="","",PAF!D505)</f>
        <v/>
      </c>
      <c r="F497" s="246"/>
      <c r="G497" s="245" t="str">
        <f>IF(PAF!E505="","",PAF!E505)</f>
        <v/>
      </c>
      <c r="H497" s="245" t="str">
        <f>IF(PAF!F505="","",PAF!F505)</f>
        <v/>
      </c>
      <c r="I497" s="247" t="str">
        <f>IF(PAF!G505="","",PAF!G505)</f>
        <v/>
      </c>
      <c r="J497" s="247" t="str">
        <f>IF(PAF!H505="","",PAF!H505)</f>
        <v/>
      </c>
      <c r="K497" s="247"/>
      <c r="L497" s="247"/>
      <c r="M497" s="247"/>
      <c r="N497" s="245" t="str">
        <f>IF(PAF!I505="","",PAF!I505)</f>
        <v/>
      </c>
      <c r="O497" s="245" t="str">
        <f>IF(PAF!J505="","",PAF!J505)</f>
        <v/>
      </c>
      <c r="P497" s="245" t="str">
        <f>IF(PAF!K505="","",PAF!K505)</f>
        <v/>
      </c>
      <c r="Q497" s="245" t="str">
        <f>IF(PAF!L505="","",PAF!L505)</f>
        <v/>
      </c>
      <c r="S497" s="153">
        <f t="shared" si="21"/>
        <v>15</v>
      </c>
      <c r="T497" s="154" t="str">
        <f t="shared" si="23"/>
        <v>No</v>
      </c>
      <c r="U497" s="154">
        <v>491</v>
      </c>
    </row>
    <row r="498" spans="2:21">
      <c r="B498" s="244" t="str">
        <f t="shared" si="22"/>
        <v>__</v>
      </c>
      <c r="C498" s="244" t="str">
        <f>IF(PAF!C506="","",PAF!C506)</f>
        <v/>
      </c>
      <c r="D498" s="245" t="str">
        <f>IF(N498&lt;&gt;"",PAF!$Y506,"")</f>
        <v/>
      </c>
      <c r="E498" s="246" t="str">
        <f>IF(PAF!D506="","",PAF!D506)</f>
        <v/>
      </c>
      <c r="F498" s="246"/>
      <c r="G498" s="245" t="str">
        <f>IF(PAF!E506="","",PAF!E506)</f>
        <v/>
      </c>
      <c r="H498" s="245" t="str">
        <f>IF(PAF!F506="","",PAF!F506)</f>
        <v/>
      </c>
      <c r="I498" s="247" t="str">
        <f>IF(PAF!G506="","",PAF!G506)</f>
        <v/>
      </c>
      <c r="J498" s="247" t="str">
        <f>IF(PAF!H506="","",PAF!H506)</f>
        <v/>
      </c>
      <c r="K498" s="247"/>
      <c r="L498" s="247"/>
      <c r="M498" s="247"/>
      <c r="N498" s="245" t="str">
        <f>IF(PAF!I506="","",PAF!I506)</f>
        <v/>
      </c>
      <c r="O498" s="245" t="str">
        <f>IF(PAF!J506="","",PAF!J506)</f>
        <v/>
      </c>
      <c r="P498" s="245" t="str">
        <f>IF(PAF!K506="","",PAF!K506)</f>
        <v/>
      </c>
      <c r="Q498" s="245" t="str">
        <f>IF(PAF!L506="","",PAF!L506)</f>
        <v/>
      </c>
      <c r="S498" s="153">
        <f t="shared" si="21"/>
        <v>15</v>
      </c>
      <c r="T498" s="154" t="str">
        <f t="shared" si="23"/>
        <v>No</v>
      </c>
      <c r="U498" s="154">
        <v>492</v>
      </c>
    </row>
    <row r="499" spans="2:21">
      <c r="B499" s="244" t="str">
        <f t="shared" si="22"/>
        <v>__</v>
      </c>
      <c r="C499" s="244" t="str">
        <f>IF(PAF!C507="","",PAF!C507)</f>
        <v/>
      </c>
      <c r="D499" s="245" t="str">
        <f>IF(N499&lt;&gt;"",PAF!$Y507,"")</f>
        <v/>
      </c>
      <c r="E499" s="246" t="str">
        <f>IF(PAF!D507="","",PAF!D507)</f>
        <v/>
      </c>
      <c r="F499" s="246"/>
      <c r="G499" s="245" t="str">
        <f>IF(PAF!E507="","",PAF!E507)</f>
        <v/>
      </c>
      <c r="H499" s="245" t="str">
        <f>IF(PAF!F507="","",PAF!F507)</f>
        <v/>
      </c>
      <c r="I499" s="247" t="str">
        <f>IF(PAF!G507="","",PAF!G507)</f>
        <v/>
      </c>
      <c r="J499" s="247" t="str">
        <f>IF(PAF!H507="","",PAF!H507)</f>
        <v/>
      </c>
      <c r="K499" s="247"/>
      <c r="L499" s="247"/>
      <c r="M499" s="247"/>
      <c r="N499" s="245" t="str">
        <f>IF(PAF!I507="","",PAF!I507)</f>
        <v/>
      </c>
      <c r="O499" s="245" t="str">
        <f>IF(PAF!J507="","",PAF!J507)</f>
        <v/>
      </c>
      <c r="P499" s="245" t="str">
        <f>IF(PAF!K507="","",PAF!K507)</f>
        <v/>
      </c>
      <c r="Q499" s="245" t="str">
        <f>IF(PAF!L507="","",PAF!L507)</f>
        <v/>
      </c>
      <c r="S499" s="153">
        <f t="shared" si="21"/>
        <v>15</v>
      </c>
      <c r="T499" s="154" t="str">
        <f t="shared" si="23"/>
        <v>No</v>
      </c>
      <c r="U499" s="154">
        <v>493</v>
      </c>
    </row>
    <row r="500" spans="2:21">
      <c r="B500" s="244" t="str">
        <f t="shared" si="22"/>
        <v>__</v>
      </c>
      <c r="C500" s="244" t="str">
        <f>IF(PAF!C508="","",PAF!C508)</f>
        <v/>
      </c>
      <c r="D500" s="245" t="str">
        <f>IF(N500&lt;&gt;"",PAF!$Y508,"")</f>
        <v/>
      </c>
      <c r="E500" s="246" t="str">
        <f>IF(PAF!D508="","",PAF!D508)</f>
        <v/>
      </c>
      <c r="F500" s="246"/>
      <c r="G500" s="245" t="str">
        <f>IF(PAF!E508="","",PAF!E508)</f>
        <v/>
      </c>
      <c r="H500" s="245" t="str">
        <f>IF(PAF!F508="","",PAF!F508)</f>
        <v/>
      </c>
      <c r="I500" s="247" t="str">
        <f>IF(PAF!G508="","",PAF!G508)</f>
        <v/>
      </c>
      <c r="J500" s="247" t="str">
        <f>IF(PAF!H508="","",PAF!H508)</f>
        <v/>
      </c>
      <c r="K500" s="247"/>
      <c r="L500" s="247"/>
      <c r="M500" s="247"/>
      <c r="N500" s="245" t="str">
        <f>IF(PAF!I508="","",PAF!I508)</f>
        <v/>
      </c>
      <c r="O500" s="245" t="str">
        <f>IF(PAF!J508="","",PAF!J508)</f>
        <v/>
      </c>
      <c r="P500" s="245" t="str">
        <f>IF(PAF!K508="","",PAF!K508)</f>
        <v/>
      </c>
      <c r="Q500" s="245" t="str">
        <f>IF(PAF!L508="","",PAF!L508)</f>
        <v/>
      </c>
      <c r="S500" s="153">
        <f t="shared" si="21"/>
        <v>15</v>
      </c>
      <c r="T500" s="154" t="str">
        <f t="shared" si="23"/>
        <v>No</v>
      </c>
      <c r="U500" s="154">
        <v>494</v>
      </c>
    </row>
    <row r="501" spans="2:21">
      <c r="B501" s="244" t="str">
        <f t="shared" si="22"/>
        <v>__</v>
      </c>
      <c r="C501" s="244" t="str">
        <f>IF(PAF!C509="","",PAF!C509)</f>
        <v/>
      </c>
      <c r="D501" s="245" t="str">
        <f>IF(N501&lt;&gt;"",PAF!$Y509,"")</f>
        <v/>
      </c>
      <c r="E501" s="246" t="str">
        <f>IF(PAF!D509="","",PAF!D509)</f>
        <v/>
      </c>
      <c r="F501" s="246"/>
      <c r="G501" s="245" t="str">
        <f>IF(PAF!E509="","",PAF!E509)</f>
        <v/>
      </c>
      <c r="H501" s="245" t="str">
        <f>IF(PAF!F509="","",PAF!F509)</f>
        <v/>
      </c>
      <c r="I501" s="247" t="str">
        <f>IF(PAF!G509="","",PAF!G509)</f>
        <v/>
      </c>
      <c r="J501" s="247" t="str">
        <f>IF(PAF!H509="","",PAF!H509)</f>
        <v/>
      </c>
      <c r="K501" s="247"/>
      <c r="L501" s="247"/>
      <c r="M501" s="247"/>
      <c r="N501" s="245" t="str">
        <f>IF(PAF!I509="","",PAF!I509)</f>
        <v/>
      </c>
      <c r="O501" s="245" t="str">
        <f>IF(PAF!J509="","",PAF!J509)</f>
        <v/>
      </c>
      <c r="P501" s="245" t="str">
        <f>IF(PAF!K509="","",PAF!K509)</f>
        <v/>
      </c>
      <c r="Q501" s="245" t="str">
        <f>IF(PAF!L509="","",PAF!L509)</f>
        <v/>
      </c>
      <c r="S501" s="153">
        <f t="shared" si="21"/>
        <v>15</v>
      </c>
      <c r="T501" s="154" t="str">
        <f t="shared" si="23"/>
        <v>No</v>
      </c>
      <c r="U501" s="154">
        <v>495</v>
      </c>
    </row>
    <row r="502" spans="2:21">
      <c r="B502" s="244" t="str">
        <f t="shared" si="22"/>
        <v>__</v>
      </c>
      <c r="C502" s="244" t="str">
        <f>IF(PAF!C510="","",PAF!C510)</f>
        <v/>
      </c>
      <c r="D502" s="245" t="str">
        <f>IF(N502&lt;&gt;"",PAF!$Y510,"")</f>
        <v/>
      </c>
      <c r="E502" s="246" t="str">
        <f>IF(PAF!D510="","",PAF!D510)</f>
        <v/>
      </c>
      <c r="F502" s="246"/>
      <c r="G502" s="245" t="str">
        <f>IF(PAF!E510="","",PAF!E510)</f>
        <v/>
      </c>
      <c r="H502" s="245" t="str">
        <f>IF(PAF!F510="","",PAF!F510)</f>
        <v/>
      </c>
      <c r="I502" s="247" t="str">
        <f>IF(PAF!G510="","",PAF!G510)</f>
        <v/>
      </c>
      <c r="J502" s="247" t="str">
        <f>IF(PAF!H510="","",PAF!H510)</f>
        <v/>
      </c>
      <c r="K502" s="247"/>
      <c r="L502" s="247"/>
      <c r="M502" s="247"/>
      <c r="N502" s="245" t="str">
        <f>IF(PAF!I510="","",PAF!I510)</f>
        <v/>
      </c>
      <c r="O502" s="245" t="str">
        <f>IF(PAF!J510="","",PAF!J510)</f>
        <v/>
      </c>
      <c r="P502" s="245" t="str">
        <f>IF(PAF!K510="","",PAF!K510)</f>
        <v/>
      </c>
      <c r="Q502" s="245" t="str">
        <f>IF(PAF!L510="","",PAF!L510)</f>
        <v/>
      </c>
      <c r="S502" s="153">
        <f t="shared" si="21"/>
        <v>15</v>
      </c>
      <c r="T502" s="154" t="str">
        <f t="shared" si="23"/>
        <v>No</v>
      </c>
      <c r="U502" s="154">
        <v>496</v>
      </c>
    </row>
    <row r="503" spans="2:21">
      <c r="B503" s="244" t="str">
        <f t="shared" si="22"/>
        <v>__</v>
      </c>
      <c r="C503" s="244" t="str">
        <f>IF(PAF!C511="","",PAF!C511)</f>
        <v/>
      </c>
      <c r="D503" s="245" t="str">
        <f>IF(N503&lt;&gt;"",PAF!$Y511,"")</f>
        <v/>
      </c>
      <c r="E503" s="246" t="str">
        <f>IF(PAF!D511="","",PAF!D511)</f>
        <v/>
      </c>
      <c r="F503" s="246"/>
      <c r="G503" s="245" t="str">
        <f>IF(PAF!E511="","",PAF!E511)</f>
        <v/>
      </c>
      <c r="H503" s="245" t="str">
        <f>IF(PAF!F511="","",PAF!F511)</f>
        <v/>
      </c>
      <c r="I503" s="247" t="str">
        <f>IF(PAF!G511="","",PAF!G511)</f>
        <v/>
      </c>
      <c r="J503" s="247" t="str">
        <f>IF(PAF!H511="","",PAF!H511)</f>
        <v/>
      </c>
      <c r="K503" s="247"/>
      <c r="L503" s="247"/>
      <c r="M503" s="247"/>
      <c r="N503" s="245" t="str">
        <f>IF(PAF!I511="","",PAF!I511)</f>
        <v/>
      </c>
      <c r="O503" s="245" t="str">
        <f>IF(PAF!J511="","",PAF!J511)</f>
        <v/>
      </c>
      <c r="P503" s="245" t="str">
        <f>IF(PAF!K511="","",PAF!K511)</f>
        <v/>
      </c>
      <c r="Q503" s="245" t="str">
        <f>IF(PAF!L511="","",PAF!L511)</f>
        <v/>
      </c>
      <c r="S503" s="153">
        <f t="shared" si="21"/>
        <v>15</v>
      </c>
      <c r="T503" s="154" t="str">
        <f t="shared" si="23"/>
        <v>No</v>
      </c>
      <c r="U503" s="154">
        <v>497</v>
      </c>
    </row>
    <row r="504" spans="2:21">
      <c r="B504" s="244" t="str">
        <f t="shared" si="22"/>
        <v>__</v>
      </c>
      <c r="C504" s="244" t="str">
        <f>IF(PAF!C512="","",PAF!C512)</f>
        <v/>
      </c>
      <c r="D504" s="245" t="str">
        <f>IF(N504&lt;&gt;"",PAF!$Y512,"")</f>
        <v/>
      </c>
      <c r="E504" s="246" t="str">
        <f>IF(PAF!D512="","",PAF!D512)</f>
        <v/>
      </c>
      <c r="F504" s="246"/>
      <c r="G504" s="245" t="str">
        <f>IF(PAF!E512="","",PAF!E512)</f>
        <v/>
      </c>
      <c r="H504" s="245" t="str">
        <f>IF(PAF!F512="","",PAF!F512)</f>
        <v/>
      </c>
      <c r="I504" s="247" t="str">
        <f>IF(PAF!G512="","",PAF!G512)</f>
        <v/>
      </c>
      <c r="J504" s="247" t="str">
        <f>IF(PAF!H512="","",PAF!H512)</f>
        <v/>
      </c>
      <c r="K504" s="247"/>
      <c r="L504" s="247"/>
      <c r="M504" s="247"/>
      <c r="N504" s="245" t="str">
        <f>IF(PAF!I512="","",PAF!I512)</f>
        <v/>
      </c>
      <c r="O504" s="245" t="str">
        <f>IF(PAF!J512="","",PAF!J512)</f>
        <v/>
      </c>
      <c r="P504" s="245" t="str">
        <f>IF(PAF!K512="","",PAF!K512)</f>
        <v/>
      </c>
      <c r="Q504" s="245" t="str">
        <f>IF(PAF!L512="","",PAF!L512)</f>
        <v/>
      </c>
      <c r="S504" s="153">
        <f t="shared" si="21"/>
        <v>15</v>
      </c>
      <c r="T504" s="154" t="str">
        <f t="shared" si="23"/>
        <v>No</v>
      </c>
      <c r="U504" s="154">
        <v>498</v>
      </c>
    </row>
    <row r="505" spans="2:21">
      <c r="B505" s="244" t="str">
        <f t="shared" si="22"/>
        <v>__</v>
      </c>
      <c r="C505" s="244" t="str">
        <f>IF(PAF!C513="","",PAF!C513)</f>
        <v/>
      </c>
      <c r="D505" s="245" t="str">
        <f>IF(N505&lt;&gt;"",PAF!$Y513,"")</f>
        <v/>
      </c>
      <c r="E505" s="246" t="str">
        <f>IF(PAF!D513="","",PAF!D513)</f>
        <v/>
      </c>
      <c r="F505" s="246"/>
      <c r="G505" s="245" t="str">
        <f>IF(PAF!E513="","",PAF!E513)</f>
        <v/>
      </c>
      <c r="H505" s="245" t="str">
        <f>IF(PAF!F513="","",PAF!F513)</f>
        <v/>
      </c>
      <c r="I505" s="247" t="str">
        <f>IF(PAF!G513="","",PAF!G513)</f>
        <v/>
      </c>
      <c r="J505" s="247" t="str">
        <f>IF(PAF!H513="","",PAF!H513)</f>
        <v/>
      </c>
      <c r="K505" s="247"/>
      <c r="L505" s="247"/>
      <c r="M505" s="247"/>
      <c r="N505" s="245" t="str">
        <f>IF(PAF!I513="","",PAF!I513)</f>
        <v/>
      </c>
      <c r="O505" s="245" t="str">
        <f>IF(PAF!J513="","",PAF!J513)</f>
        <v/>
      </c>
      <c r="P505" s="245" t="str">
        <f>IF(PAF!K513="","",PAF!K513)</f>
        <v/>
      </c>
      <c r="Q505" s="245" t="str">
        <f>IF(PAF!L513="","",PAF!L513)</f>
        <v/>
      </c>
      <c r="S505" s="153">
        <f t="shared" si="21"/>
        <v>15</v>
      </c>
      <c r="T505" s="154" t="str">
        <f t="shared" si="23"/>
        <v>No</v>
      </c>
      <c r="U505" s="154">
        <v>499</v>
      </c>
    </row>
    <row r="506" spans="2:21">
      <c r="B506" s="244" t="str">
        <f t="shared" si="22"/>
        <v>__</v>
      </c>
      <c r="C506" s="244" t="str">
        <f>IF(PAF!C514="","",PAF!C514)</f>
        <v/>
      </c>
      <c r="D506" s="245" t="str">
        <f>IF(N506&lt;&gt;"",PAF!$Y514,"")</f>
        <v/>
      </c>
      <c r="E506" s="246" t="str">
        <f>IF(PAF!D514="","",PAF!D514)</f>
        <v/>
      </c>
      <c r="F506" s="246"/>
      <c r="G506" s="245" t="str">
        <f>IF(PAF!E514="","",PAF!E514)</f>
        <v/>
      </c>
      <c r="H506" s="245" t="str">
        <f>IF(PAF!F514="","",PAF!F514)</f>
        <v/>
      </c>
      <c r="I506" s="247" t="str">
        <f>IF(PAF!G514="","",PAF!G514)</f>
        <v/>
      </c>
      <c r="J506" s="247" t="str">
        <f>IF(PAF!H514="","",PAF!H514)</f>
        <v/>
      </c>
      <c r="K506" s="247"/>
      <c r="L506" s="247"/>
      <c r="M506" s="247"/>
      <c r="N506" s="245" t="str">
        <f>IF(PAF!I514="","",PAF!I514)</f>
        <v/>
      </c>
      <c r="O506" s="245" t="str">
        <f>IF(PAF!J514="","",PAF!J514)</f>
        <v/>
      </c>
      <c r="P506" s="245" t="str">
        <f>IF(PAF!K514="","",PAF!K514)</f>
        <v/>
      </c>
      <c r="Q506" s="245" t="str">
        <f>IF(PAF!L514="","",PAF!L514)</f>
        <v/>
      </c>
      <c r="S506" s="153">
        <f t="shared" si="21"/>
        <v>15</v>
      </c>
      <c r="T506" s="154" t="str">
        <f t="shared" si="23"/>
        <v>No</v>
      </c>
      <c r="U506" s="154">
        <v>500</v>
      </c>
    </row>
    <row r="507" spans="2:21">
      <c r="B507" s="244" t="str">
        <f t="shared" si="22"/>
        <v>__</v>
      </c>
      <c r="C507" s="244" t="str">
        <f>IF(PAF!C515="","",PAF!C515)</f>
        <v/>
      </c>
      <c r="D507" s="245" t="str">
        <f>IF(N507&lt;&gt;"",PAF!$Y515,"")</f>
        <v/>
      </c>
      <c r="E507" s="246" t="str">
        <f>IF(PAF!D515="","",PAF!D515)</f>
        <v/>
      </c>
      <c r="F507" s="246"/>
      <c r="G507" s="245" t="str">
        <f>IF(PAF!E515="","",PAF!E515)</f>
        <v/>
      </c>
      <c r="H507" s="245" t="str">
        <f>IF(PAF!F515="","",PAF!F515)</f>
        <v/>
      </c>
      <c r="I507" s="247" t="str">
        <f>IF(PAF!G515="","",PAF!G515)</f>
        <v/>
      </c>
      <c r="J507" s="247" t="str">
        <f>IF(PAF!H515="","",PAF!H515)</f>
        <v/>
      </c>
      <c r="K507" s="247"/>
      <c r="L507" s="247"/>
      <c r="M507" s="247"/>
      <c r="N507" s="245" t="str">
        <f>IF(PAF!I515="","",PAF!I515)</f>
        <v/>
      </c>
      <c r="O507" s="245" t="str">
        <f>IF(PAF!J515="","",PAF!J515)</f>
        <v/>
      </c>
      <c r="P507" s="245" t="str">
        <f>IF(PAF!K515="","",PAF!K515)</f>
        <v/>
      </c>
      <c r="Q507" s="245" t="str">
        <f>IF(PAF!L515="","",PAF!L515)</f>
        <v/>
      </c>
      <c r="S507" s="153">
        <f t="shared" si="21"/>
        <v>15</v>
      </c>
      <c r="T507" s="154" t="str">
        <f t="shared" si="23"/>
        <v>No</v>
      </c>
      <c r="U507" s="154">
        <v>501</v>
      </c>
    </row>
    <row r="508" spans="2:21">
      <c r="B508" s="244" t="str">
        <f t="shared" si="22"/>
        <v>__</v>
      </c>
      <c r="C508" s="244" t="str">
        <f>IF(PAF!C516="","",PAF!C516)</f>
        <v/>
      </c>
      <c r="D508" s="245" t="str">
        <f>IF(N508&lt;&gt;"",PAF!$Y516,"")</f>
        <v/>
      </c>
      <c r="E508" s="246" t="str">
        <f>IF(PAF!D516="","",PAF!D516)</f>
        <v/>
      </c>
      <c r="F508" s="246"/>
      <c r="G508" s="245" t="str">
        <f>IF(PAF!E516="","",PAF!E516)</f>
        <v/>
      </c>
      <c r="H508" s="245" t="str">
        <f>IF(PAF!F516="","",PAF!F516)</f>
        <v/>
      </c>
      <c r="I508" s="247" t="str">
        <f>IF(PAF!G516="","",PAF!G516)</f>
        <v/>
      </c>
      <c r="J508" s="247" t="str">
        <f>IF(PAF!H516="","",PAF!H516)</f>
        <v/>
      </c>
      <c r="K508" s="247"/>
      <c r="L508" s="247"/>
      <c r="M508" s="247"/>
      <c r="N508" s="245" t="str">
        <f>IF(PAF!I516="","",PAF!I516)</f>
        <v/>
      </c>
      <c r="O508" s="245" t="str">
        <f>IF(PAF!J516="","",PAF!J516)</f>
        <v/>
      </c>
      <c r="P508" s="245" t="str">
        <f>IF(PAF!K516="","",PAF!K516)</f>
        <v/>
      </c>
      <c r="Q508" s="245" t="str">
        <f>IF(PAF!L516="","",PAF!L516)</f>
        <v/>
      </c>
      <c r="S508" s="153">
        <f t="shared" si="21"/>
        <v>15</v>
      </c>
      <c r="T508" s="154" t="str">
        <f t="shared" si="23"/>
        <v>No</v>
      </c>
      <c r="U508" s="154">
        <v>502</v>
      </c>
    </row>
    <row r="509" spans="2:21">
      <c r="B509" s="244" t="str">
        <f t="shared" si="22"/>
        <v>__</v>
      </c>
      <c r="C509" s="244" t="str">
        <f>IF(PAF!C517="","",PAF!C517)</f>
        <v/>
      </c>
      <c r="D509" s="245" t="str">
        <f>IF(N509&lt;&gt;"",PAF!$Y517,"")</f>
        <v/>
      </c>
      <c r="E509" s="246" t="str">
        <f>IF(PAF!D517="","",PAF!D517)</f>
        <v/>
      </c>
      <c r="F509" s="246"/>
      <c r="G509" s="245" t="str">
        <f>IF(PAF!E517="","",PAF!E517)</f>
        <v/>
      </c>
      <c r="H509" s="245" t="str">
        <f>IF(PAF!F517="","",PAF!F517)</f>
        <v/>
      </c>
      <c r="I509" s="247" t="str">
        <f>IF(PAF!G517="","",PAF!G517)</f>
        <v/>
      </c>
      <c r="J509" s="247" t="str">
        <f>IF(PAF!H517="","",PAF!H517)</f>
        <v/>
      </c>
      <c r="K509" s="247"/>
      <c r="L509" s="247"/>
      <c r="M509" s="247"/>
      <c r="N509" s="245" t="str">
        <f>IF(PAF!I517="","",PAF!I517)</f>
        <v/>
      </c>
      <c r="O509" s="245" t="str">
        <f>IF(PAF!J517="","",PAF!J517)</f>
        <v/>
      </c>
      <c r="P509" s="245" t="str">
        <f>IF(PAF!K517="","",PAF!K517)</f>
        <v/>
      </c>
      <c r="Q509" s="245" t="str">
        <f>IF(PAF!L517="","",PAF!L517)</f>
        <v/>
      </c>
      <c r="S509" s="153">
        <f t="shared" si="21"/>
        <v>15</v>
      </c>
      <c r="T509" s="154" t="str">
        <f t="shared" si="23"/>
        <v>No</v>
      </c>
      <c r="U509" s="154">
        <v>503</v>
      </c>
    </row>
    <row r="510" spans="2:21">
      <c r="B510" s="244" t="str">
        <f t="shared" si="22"/>
        <v>__</v>
      </c>
      <c r="C510" s="244" t="str">
        <f>IF(PAF!C518="","",PAF!C518)</f>
        <v/>
      </c>
      <c r="D510" s="245" t="str">
        <f>IF(N510&lt;&gt;"",PAF!$Y518,"")</f>
        <v/>
      </c>
      <c r="E510" s="246" t="str">
        <f>IF(PAF!D518="","",PAF!D518)</f>
        <v/>
      </c>
      <c r="F510" s="246"/>
      <c r="G510" s="245" t="str">
        <f>IF(PAF!E518="","",PAF!E518)</f>
        <v/>
      </c>
      <c r="H510" s="245" t="str">
        <f>IF(PAF!F518="","",PAF!F518)</f>
        <v/>
      </c>
      <c r="I510" s="247" t="str">
        <f>IF(PAF!G518="","",PAF!G518)</f>
        <v/>
      </c>
      <c r="J510" s="247" t="str">
        <f>IF(PAF!H518="","",PAF!H518)</f>
        <v/>
      </c>
      <c r="K510" s="247"/>
      <c r="L510" s="247"/>
      <c r="M510" s="247"/>
      <c r="N510" s="245" t="str">
        <f>IF(PAF!I518="","",PAF!I518)</f>
        <v/>
      </c>
      <c r="O510" s="245" t="str">
        <f>IF(PAF!J518="","",PAF!J518)</f>
        <v/>
      </c>
      <c r="P510" s="245" t="str">
        <f>IF(PAF!K518="","",PAF!K518)</f>
        <v/>
      </c>
      <c r="Q510" s="245" t="str">
        <f>IF(PAF!L518="","",PAF!L518)</f>
        <v/>
      </c>
      <c r="S510" s="153">
        <f t="shared" si="21"/>
        <v>15</v>
      </c>
      <c r="T510" s="154" t="str">
        <f t="shared" si="23"/>
        <v>No</v>
      </c>
      <c r="U510" s="154">
        <v>504</v>
      </c>
    </row>
    <row r="511" spans="2:21">
      <c r="B511" s="244" t="str">
        <f t="shared" si="22"/>
        <v>__</v>
      </c>
      <c r="C511" s="244" t="str">
        <f>IF(PAF!C519="","",PAF!C519)</f>
        <v/>
      </c>
      <c r="D511" s="245" t="str">
        <f>IF(N511&lt;&gt;"",PAF!$Y519,"")</f>
        <v/>
      </c>
      <c r="E511" s="246" t="str">
        <f>IF(PAF!D519="","",PAF!D519)</f>
        <v/>
      </c>
      <c r="F511" s="246"/>
      <c r="G511" s="245" t="str">
        <f>IF(PAF!E519="","",PAF!E519)</f>
        <v/>
      </c>
      <c r="H511" s="245" t="str">
        <f>IF(PAF!F519="","",PAF!F519)</f>
        <v/>
      </c>
      <c r="I511" s="247" t="str">
        <f>IF(PAF!G519="","",PAF!G519)</f>
        <v/>
      </c>
      <c r="J511" s="247" t="str">
        <f>IF(PAF!H519="","",PAF!H519)</f>
        <v/>
      </c>
      <c r="K511" s="247"/>
      <c r="L511" s="247"/>
      <c r="M511" s="247"/>
      <c r="N511" s="245" t="str">
        <f>IF(PAF!I519="","",PAF!I519)</f>
        <v/>
      </c>
      <c r="O511" s="245" t="str">
        <f>IF(PAF!J519="","",PAF!J519)</f>
        <v/>
      </c>
      <c r="P511" s="245" t="str">
        <f>IF(PAF!K519="","",PAF!K519)</f>
        <v/>
      </c>
      <c r="Q511" s="245" t="str">
        <f>IF(PAF!L519="","",PAF!L519)</f>
        <v/>
      </c>
      <c r="S511" s="153">
        <f t="shared" si="21"/>
        <v>15</v>
      </c>
      <c r="T511" s="154" t="str">
        <f t="shared" si="23"/>
        <v>No</v>
      </c>
      <c r="U511" s="154">
        <v>505</v>
      </c>
    </row>
    <row r="512" spans="2:21">
      <c r="B512" s="244" t="str">
        <f t="shared" si="22"/>
        <v>__</v>
      </c>
      <c r="C512" s="244" t="str">
        <f>IF(PAF!C520="","",PAF!C520)</f>
        <v/>
      </c>
      <c r="D512" s="245" t="str">
        <f>IF(N512&lt;&gt;"",PAF!$Y520,"")</f>
        <v/>
      </c>
      <c r="E512" s="246" t="str">
        <f>IF(PAF!D520="","",PAF!D520)</f>
        <v/>
      </c>
      <c r="F512" s="246"/>
      <c r="G512" s="245" t="str">
        <f>IF(PAF!E520="","",PAF!E520)</f>
        <v/>
      </c>
      <c r="H512" s="245" t="str">
        <f>IF(PAF!F520="","",PAF!F520)</f>
        <v/>
      </c>
      <c r="I512" s="247" t="str">
        <f>IF(PAF!G520="","",PAF!G520)</f>
        <v/>
      </c>
      <c r="J512" s="247" t="str">
        <f>IF(PAF!H520="","",PAF!H520)</f>
        <v/>
      </c>
      <c r="K512" s="247"/>
      <c r="L512" s="247"/>
      <c r="M512" s="247"/>
      <c r="N512" s="245" t="str">
        <f>IF(PAF!I520="","",PAF!I520)</f>
        <v/>
      </c>
      <c r="O512" s="245" t="str">
        <f>IF(PAF!J520="","",PAF!J520)</f>
        <v/>
      </c>
      <c r="P512" s="245" t="str">
        <f>IF(PAF!K520="","",PAF!K520)</f>
        <v/>
      </c>
      <c r="Q512" s="245" t="str">
        <f>IF(PAF!L520="","",PAF!L520)</f>
        <v/>
      </c>
      <c r="S512" s="153">
        <f t="shared" si="21"/>
        <v>15</v>
      </c>
      <c r="T512" s="154" t="str">
        <f t="shared" si="23"/>
        <v>No</v>
      </c>
      <c r="U512" s="154">
        <v>506</v>
      </c>
    </row>
    <row r="513" spans="2:21">
      <c r="B513" s="244" t="str">
        <f t="shared" si="22"/>
        <v>__</v>
      </c>
      <c r="C513" s="244" t="str">
        <f>IF(PAF!C521="","",PAF!C521)</f>
        <v/>
      </c>
      <c r="D513" s="245" t="str">
        <f>IF(N513&lt;&gt;"",PAF!$Y521,"")</f>
        <v/>
      </c>
      <c r="E513" s="246" t="str">
        <f>IF(PAF!D521="","",PAF!D521)</f>
        <v/>
      </c>
      <c r="F513" s="246"/>
      <c r="G513" s="245" t="str">
        <f>IF(PAF!E521="","",PAF!E521)</f>
        <v/>
      </c>
      <c r="H513" s="245" t="str">
        <f>IF(PAF!F521="","",PAF!F521)</f>
        <v/>
      </c>
      <c r="I513" s="247" t="str">
        <f>IF(PAF!G521="","",PAF!G521)</f>
        <v/>
      </c>
      <c r="J513" s="247" t="str">
        <f>IF(PAF!H521="","",PAF!H521)</f>
        <v/>
      </c>
      <c r="K513" s="247"/>
      <c r="L513" s="247"/>
      <c r="M513" s="247"/>
      <c r="N513" s="245" t="str">
        <f>IF(PAF!I521="","",PAF!I521)</f>
        <v/>
      </c>
      <c r="O513" s="245" t="str">
        <f>IF(PAF!J521="","",PAF!J521)</f>
        <v/>
      </c>
      <c r="P513" s="245" t="str">
        <f>IF(PAF!K521="","",PAF!K521)</f>
        <v/>
      </c>
      <c r="Q513" s="245" t="str">
        <f>IF(PAF!L521="","",PAF!L521)</f>
        <v/>
      </c>
      <c r="S513" s="153">
        <f t="shared" si="21"/>
        <v>15</v>
      </c>
      <c r="T513" s="154" t="str">
        <f t="shared" si="23"/>
        <v>No</v>
      </c>
      <c r="U513" s="154">
        <v>507</v>
      </c>
    </row>
    <row r="514" spans="2:21">
      <c r="B514" s="244" t="str">
        <f t="shared" si="22"/>
        <v>__</v>
      </c>
      <c r="C514" s="244" t="str">
        <f>IF(PAF!C522="","",PAF!C522)</f>
        <v/>
      </c>
      <c r="D514" s="245" t="str">
        <f>IF(N514&lt;&gt;"",PAF!$Y522,"")</f>
        <v/>
      </c>
      <c r="E514" s="246" t="str">
        <f>IF(PAF!D522="","",PAF!D522)</f>
        <v/>
      </c>
      <c r="F514" s="246"/>
      <c r="G514" s="245" t="str">
        <f>IF(PAF!E522="","",PAF!E522)</f>
        <v/>
      </c>
      <c r="H514" s="245" t="str">
        <f>IF(PAF!F522="","",PAF!F522)</f>
        <v/>
      </c>
      <c r="I514" s="247" t="str">
        <f>IF(PAF!G522="","",PAF!G522)</f>
        <v/>
      </c>
      <c r="J514" s="247" t="str">
        <f>IF(PAF!H522="","",PAF!H522)</f>
        <v/>
      </c>
      <c r="K514" s="247"/>
      <c r="L514" s="247"/>
      <c r="M514" s="247"/>
      <c r="N514" s="245" t="str">
        <f>IF(PAF!I522="","",PAF!I522)</f>
        <v/>
      </c>
      <c r="O514" s="245" t="str">
        <f>IF(PAF!J522="","",PAF!J522)</f>
        <v/>
      </c>
      <c r="P514" s="245" t="str">
        <f>IF(PAF!K522="","",PAF!K522)</f>
        <v/>
      </c>
      <c r="Q514" s="245" t="str">
        <f>IF(PAF!L522="","",PAF!L522)</f>
        <v/>
      </c>
      <c r="S514" s="153">
        <f t="shared" si="21"/>
        <v>15</v>
      </c>
      <c r="T514" s="154" t="str">
        <f t="shared" si="23"/>
        <v>No</v>
      </c>
      <c r="U514" s="154">
        <v>508</v>
      </c>
    </row>
    <row r="515" spans="2:21">
      <c r="B515" s="244" t="str">
        <f t="shared" si="22"/>
        <v>__</v>
      </c>
      <c r="C515" s="244" t="str">
        <f>IF(PAF!C523="","",PAF!C523)</f>
        <v/>
      </c>
      <c r="D515" s="245" t="str">
        <f>IF(N515&lt;&gt;"",PAF!$Y523,"")</f>
        <v/>
      </c>
      <c r="E515" s="246" t="str">
        <f>IF(PAF!D523="","",PAF!D523)</f>
        <v/>
      </c>
      <c r="F515" s="246"/>
      <c r="G515" s="245" t="str">
        <f>IF(PAF!E523="","",PAF!E523)</f>
        <v/>
      </c>
      <c r="H515" s="245" t="str">
        <f>IF(PAF!F523="","",PAF!F523)</f>
        <v/>
      </c>
      <c r="I515" s="247" t="str">
        <f>IF(PAF!G523="","",PAF!G523)</f>
        <v/>
      </c>
      <c r="J515" s="247" t="str">
        <f>IF(PAF!H523="","",PAF!H523)</f>
        <v/>
      </c>
      <c r="K515" s="247"/>
      <c r="L515" s="247"/>
      <c r="M515" s="247"/>
      <c r="N515" s="245" t="str">
        <f>IF(PAF!I523="","",PAF!I523)</f>
        <v/>
      </c>
      <c r="O515" s="245" t="str">
        <f>IF(PAF!J523="","",PAF!J523)</f>
        <v/>
      </c>
      <c r="P515" s="245" t="str">
        <f>IF(PAF!K523="","",PAF!K523)</f>
        <v/>
      </c>
      <c r="Q515" s="245" t="str">
        <f>IF(PAF!L523="","",PAF!L523)</f>
        <v/>
      </c>
      <c r="S515" s="153">
        <f t="shared" si="21"/>
        <v>15</v>
      </c>
      <c r="T515" s="154" t="str">
        <f t="shared" si="23"/>
        <v>No</v>
      </c>
      <c r="U515" s="154">
        <v>509</v>
      </c>
    </row>
    <row r="516" spans="2:21">
      <c r="B516" s="244" t="str">
        <f t="shared" si="22"/>
        <v>__</v>
      </c>
      <c r="C516" s="244" t="str">
        <f>IF(PAF!C524="","",PAF!C524)</f>
        <v/>
      </c>
      <c r="D516" s="245" t="str">
        <f>IF(N516&lt;&gt;"",PAF!$Y524,"")</f>
        <v/>
      </c>
      <c r="E516" s="246" t="str">
        <f>IF(PAF!D524="","",PAF!D524)</f>
        <v/>
      </c>
      <c r="F516" s="246"/>
      <c r="G516" s="245" t="str">
        <f>IF(PAF!E524="","",PAF!E524)</f>
        <v/>
      </c>
      <c r="H516" s="245" t="str">
        <f>IF(PAF!F524="","",PAF!F524)</f>
        <v/>
      </c>
      <c r="I516" s="247" t="str">
        <f>IF(PAF!G524="","",PAF!G524)</f>
        <v/>
      </c>
      <c r="J516" s="247" t="str">
        <f>IF(PAF!H524="","",PAF!H524)</f>
        <v/>
      </c>
      <c r="K516" s="247"/>
      <c r="L516" s="247"/>
      <c r="M516" s="247"/>
      <c r="N516" s="245" t="str">
        <f>IF(PAF!I524="","",PAF!I524)</f>
        <v/>
      </c>
      <c r="O516" s="245" t="str">
        <f>IF(PAF!J524="","",PAF!J524)</f>
        <v/>
      </c>
      <c r="P516" s="245" t="str">
        <f>IF(PAF!K524="","",PAF!K524)</f>
        <v/>
      </c>
      <c r="Q516" s="245" t="str">
        <f>IF(PAF!L524="","",PAF!L524)</f>
        <v/>
      </c>
      <c r="S516" s="153">
        <f t="shared" si="21"/>
        <v>15</v>
      </c>
      <c r="T516" s="154" t="str">
        <f t="shared" si="23"/>
        <v>No</v>
      </c>
      <c r="U516" s="154">
        <v>510</v>
      </c>
    </row>
    <row r="517" spans="2:21">
      <c r="B517" s="244" t="str">
        <f t="shared" si="22"/>
        <v>__</v>
      </c>
      <c r="C517" s="244" t="str">
        <f>IF(PAF!C525="","",PAF!C525)</f>
        <v/>
      </c>
      <c r="D517" s="245" t="str">
        <f>IF(N517&lt;&gt;"",PAF!$Y525,"")</f>
        <v/>
      </c>
      <c r="E517" s="246" t="str">
        <f>IF(PAF!D525="","",PAF!D525)</f>
        <v/>
      </c>
      <c r="F517" s="246"/>
      <c r="G517" s="245" t="str">
        <f>IF(PAF!E525="","",PAF!E525)</f>
        <v/>
      </c>
      <c r="H517" s="245" t="str">
        <f>IF(PAF!F525="","",PAF!F525)</f>
        <v/>
      </c>
      <c r="I517" s="247" t="str">
        <f>IF(PAF!G525="","",PAF!G525)</f>
        <v/>
      </c>
      <c r="J517" s="247" t="str">
        <f>IF(PAF!H525="","",PAF!H525)</f>
        <v/>
      </c>
      <c r="K517" s="247"/>
      <c r="L517" s="247"/>
      <c r="M517" s="247"/>
      <c r="N517" s="245" t="str">
        <f>IF(PAF!I525="","",PAF!I525)</f>
        <v/>
      </c>
      <c r="O517" s="245" t="str">
        <f>IF(PAF!J525="","",PAF!J525)</f>
        <v/>
      </c>
      <c r="P517" s="245" t="str">
        <f>IF(PAF!K525="","",PAF!K525)</f>
        <v/>
      </c>
      <c r="Q517" s="245" t="str">
        <f>IF(PAF!L525="","",PAF!L525)</f>
        <v/>
      </c>
      <c r="S517" s="153">
        <f t="shared" si="21"/>
        <v>15</v>
      </c>
      <c r="T517" s="154" t="str">
        <f t="shared" si="23"/>
        <v>No</v>
      </c>
      <c r="U517" s="154">
        <v>511</v>
      </c>
    </row>
    <row r="518" spans="2:21">
      <c r="B518" s="244" t="str">
        <f t="shared" si="22"/>
        <v>__</v>
      </c>
      <c r="C518" s="244" t="str">
        <f>IF(PAF!C526="","",PAF!C526)</f>
        <v/>
      </c>
      <c r="D518" s="245" t="str">
        <f>IF(N518&lt;&gt;"",PAF!$Y526,"")</f>
        <v/>
      </c>
      <c r="E518" s="246" t="str">
        <f>IF(PAF!D526="","",PAF!D526)</f>
        <v/>
      </c>
      <c r="F518" s="246"/>
      <c r="G518" s="245" t="str">
        <f>IF(PAF!E526="","",PAF!E526)</f>
        <v/>
      </c>
      <c r="H518" s="245" t="str">
        <f>IF(PAF!F526="","",PAF!F526)</f>
        <v/>
      </c>
      <c r="I518" s="247" t="str">
        <f>IF(PAF!G526="","",PAF!G526)</f>
        <v/>
      </c>
      <c r="J518" s="247" t="str">
        <f>IF(PAF!H526="","",PAF!H526)</f>
        <v/>
      </c>
      <c r="K518" s="247"/>
      <c r="L518" s="247"/>
      <c r="M518" s="247"/>
      <c r="N518" s="245" t="str">
        <f>IF(PAF!I526="","",PAF!I526)</f>
        <v/>
      </c>
      <c r="O518" s="245" t="str">
        <f>IF(PAF!J526="","",PAF!J526)</f>
        <v/>
      </c>
      <c r="P518" s="245" t="str">
        <f>IF(PAF!K526="","",PAF!K526)</f>
        <v/>
      </c>
      <c r="Q518" s="245" t="str">
        <f>IF(PAF!L526="","",PAF!L526)</f>
        <v/>
      </c>
      <c r="S518" s="153">
        <f t="shared" si="21"/>
        <v>15</v>
      </c>
      <c r="T518" s="154" t="str">
        <f t="shared" si="23"/>
        <v>No</v>
      </c>
      <c r="U518" s="154">
        <v>512</v>
      </c>
    </row>
    <row r="519" spans="2:21">
      <c r="B519" s="244" t="str">
        <f t="shared" si="22"/>
        <v>__</v>
      </c>
      <c r="C519" s="244" t="str">
        <f>IF(PAF!C527="","",PAF!C527)</f>
        <v/>
      </c>
      <c r="D519" s="245" t="str">
        <f>IF(N519&lt;&gt;"",PAF!$Y527,"")</f>
        <v/>
      </c>
      <c r="E519" s="246" t="str">
        <f>IF(PAF!D527="","",PAF!D527)</f>
        <v/>
      </c>
      <c r="F519" s="246"/>
      <c r="G519" s="245" t="str">
        <f>IF(PAF!E527="","",PAF!E527)</f>
        <v/>
      </c>
      <c r="H519" s="245" t="str">
        <f>IF(PAF!F527="","",PAF!F527)</f>
        <v/>
      </c>
      <c r="I519" s="247" t="str">
        <f>IF(PAF!G527="","",PAF!G527)</f>
        <v/>
      </c>
      <c r="J519" s="247" t="str">
        <f>IF(PAF!H527="","",PAF!H527)</f>
        <v/>
      </c>
      <c r="K519" s="247"/>
      <c r="L519" s="247"/>
      <c r="M519" s="247"/>
      <c r="N519" s="245" t="str">
        <f>IF(PAF!I527="","",PAF!I527)</f>
        <v/>
      </c>
      <c r="O519" s="245" t="str">
        <f>IF(PAF!J527="","",PAF!J527)</f>
        <v/>
      </c>
      <c r="P519" s="245" t="str">
        <f>IF(PAF!K527="","",PAF!K527)</f>
        <v/>
      </c>
      <c r="Q519" s="245" t="str">
        <f>IF(PAF!L527="","",PAF!L527)</f>
        <v/>
      </c>
      <c r="S519" s="153">
        <f t="shared" ref="S519:S582" si="24">COUNTIF(C519:Q519,"")</f>
        <v>15</v>
      </c>
      <c r="T519" s="154" t="str">
        <f t="shared" si="23"/>
        <v>No</v>
      </c>
      <c r="U519" s="154">
        <v>513</v>
      </c>
    </row>
    <row r="520" spans="2:21">
      <c r="B520" s="244" t="str">
        <f t="shared" ref="B520:B583" si="25">CONCATENATE($D$2,"_",$D$3,"_",$D$4)</f>
        <v>__</v>
      </c>
      <c r="C520" s="244" t="str">
        <f>IF(PAF!C528="","",PAF!C528)</f>
        <v/>
      </c>
      <c r="D520" s="245" t="str">
        <f>IF(N520&lt;&gt;"",PAF!$Y528,"")</f>
        <v/>
      </c>
      <c r="E520" s="246" t="str">
        <f>IF(PAF!D528="","",PAF!D528)</f>
        <v/>
      </c>
      <c r="F520" s="246"/>
      <c r="G520" s="245" t="str">
        <f>IF(PAF!E528="","",PAF!E528)</f>
        <v/>
      </c>
      <c r="H520" s="245" t="str">
        <f>IF(PAF!F528="","",PAF!F528)</f>
        <v/>
      </c>
      <c r="I520" s="247" t="str">
        <f>IF(PAF!G528="","",PAF!G528)</f>
        <v/>
      </c>
      <c r="J520" s="247" t="str">
        <f>IF(PAF!H528="","",PAF!H528)</f>
        <v/>
      </c>
      <c r="K520" s="247"/>
      <c r="L520" s="247"/>
      <c r="M520" s="247"/>
      <c r="N520" s="245" t="str">
        <f>IF(PAF!I528="","",PAF!I528)</f>
        <v/>
      </c>
      <c r="O520" s="245" t="str">
        <f>IF(PAF!J528="","",PAF!J528)</f>
        <v/>
      </c>
      <c r="P520" s="245" t="str">
        <f>IF(PAF!K528="","",PAF!K528)</f>
        <v/>
      </c>
      <c r="Q520" s="245" t="str">
        <f>IF(PAF!L528="","",PAF!L528)</f>
        <v/>
      </c>
      <c r="S520" s="153">
        <f t="shared" si="24"/>
        <v>15</v>
      </c>
      <c r="T520" s="154" t="str">
        <f t="shared" ref="T520:T583" si="26">IF(AND(S520&gt;4,S520&lt;14),"Missing data","No")</f>
        <v>No</v>
      </c>
      <c r="U520" s="154">
        <v>514</v>
      </c>
    </row>
    <row r="521" spans="2:21">
      <c r="B521" s="244" t="str">
        <f t="shared" si="25"/>
        <v>__</v>
      </c>
      <c r="C521" s="244" t="str">
        <f>IF(PAF!C529="","",PAF!C529)</f>
        <v/>
      </c>
      <c r="D521" s="245" t="str">
        <f>IF(N521&lt;&gt;"",PAF!$Y529,"")</f>
        <v/>
      </c>
      <c r="E521" s="246" t="str">
        <f>IF(PAF!D529="","",PAF!D529)</f>
        <v/>
      </c>
      <c r="F521" s="246"/>
      <c r="G521" s="245" t="str">
        <f>IF(PAF!E529="","",PAF!E529)</f>
        <v/>
      </c>
      <c r="H521" s="245" t="str">
        <f>IF(PAF!F529="","",PAF!F529)</f>
        <v/>
      </c>
      <c r="I521" s="247" t="str">
        <f>IF(PAF!G529="","",PAF!G529)</f>
        <v/>
      </c>
      <c r="J521" s="247" t="str">
        <f>IF(PAF!H529="","",PAF!H529)</f>
        <v/>
      </c>
      <c r="K521" s="247"/>
      <c r="L521" s="247"/>
      <c r="M521" s="247"/>
      <c r="N521" s="245" t="str">
        <f>IF(PAF!I529="","",PAF!I529)</f>
        <v/>
      </c>
      <c r="O521" s="245" t="str">
        <f>IF(PAF!J529="","",PAF!J529)</f>
        <v/>
      </c>
      <c r="P521" s="245" t="str">
        <f>IF(PAF!K529="","",PAF!K529)</f>
        <v/>
      </c>
      <c r="Q521" s="245" t="str">
        <f>IF(PAF!L529="","",PAF!L529)</f>
        <v/>
      </c>
      <c r="S521" s="153">
        <f t="shared" si="24"/>
        <v>15</v>
      </c>
      <c r="T521" s="154" t="str">
        <f t="shared" si="26"/>
        <v>No</v>
      </c>
      <c r="U521" s="154">
        <v>515</v>
      </c>
    </row>
    <row r="522" spans="2:21">
      <c r="B522" s="244" t="str">
        <f t="shared" si="25"/>
        <v>__</v>
      </c>
      <c r="C522" s="244" t="str">
        <f>IF(PAF!C530="","",PAF!C530)</f>
        <v/>
      </c>
      <c r="D522" s="245" t="str">
        <f>IF(N522&lt;&gt;"",PAF!$Y530,"")</f>
        <v/>
      </c>
      <c r="E522" s="246" t="str">
        <f>IF(PAF!D530="","",PAF!D530)</f>
        <v/>
      </c>
      <c r="F522" s="246"/>
      <c r="G522" s="245" t="str">
        <f>IF(PAF!E530="","",PAF!E530)</f>
        <v/>
      </c>
      <c r="H522" s="245" t="str">
        <f>IF(PAF!F530="","",PAF!F530)</f>
        <v/>
      </c>
      <c r="I522" s="247" t="str">
        <f>IF(PAF!G530="","",PAF!G530)</f>
        <v/>
      </c>
      <c r="J522" s="247" t="str">
        <f>IF(PAF!H530="","",PAF!H530)</f>
        <v/>
      </c>
      <c r="K522" s="247"/>
      <c r="L522" s="247"/>
      <c r="M522" s="247"/>
      <c r="N522" s="245" t="str">
        <f>IF(PAF!I530="","",PAF!I530)</f>
        <v/>
      </c>
      <c r="O522" s="245" t="str">
        <f>IF(PAF!J530="","",PAF!J530)</f>
        <v/>
      </c>
      <c r="P522" s="245" t="str">
        <f>IF(PAF!K530="","",PAF!K530)</f>
        <v/>
      </c>
      <c r="Q522" s="245" t="str">
        <f>IF(PAF!L530="","",PAF!L530)</f>
        <v/>
      </c>
      <c r="S522" s="153">
        <f t="shared" si="24"/>
        <v>15</v>
      </c>
      <c r="T522" s="154" t="str">
        <f t="shared" si="26"/>
        <v>No</v>
      </c>
      <c r="U522" s="154">
        <v>516</v>
      </c>
    </row>
    <row r="523" spans="2:21">
      <c r="B523" s="244" t="str">
        <f t="shared" si="25"/>
        <v>__</v>
      </c>
      <c r="C523" s="244" t="str">
        <f>IF(PAF!C531="","",PAF!C531)</f>
        <v/>
      </c>
      <c r="D523" s="245" t="str">
        <f>IF(N523&lt;&gt;"",PAF!$Y531,"")</f>
        <v/>
      </c>
      <c r="E523" s="246" t="str">
        <f>IF(PAF!D531="","",PAF!D531)</f>
        <v/>
      </c>
      <c r="F523" s="246"/>
      <c r="G523" s="245" t="str">
        <f>IF(PAF!E531="","",PAF!E531)</f>
        <v/>
      </c>
      <c r="H523" s="245" t="str">
        <f>IF(PAF!F531="","",PAF!F531)</f>
        <v/>
      </c>
      <c r="I523" s="247" t="str">
        <f>IF(PAF!G531="","",PAF!G531)</f>
        <v/>
      </c>
      <c r="J523" s="247" t="str">
        <f>IF(PAF!H531="","",PAF!H531)</f>
        <v/>
      </c>
      <c r="K523" s="247"/>
      <c r="L523" s="247"/>
      <c r="M523" s="247"/>
      <c r="N523" s="245" t="str">
        <f>IF(PAF!I531="","",PAF!I531)</f>
        <v/>
      </c>
      <c r="O523" s="245" t="str">
        <f>IF(PAF!J531="","",PAF!J531)</f>
        <v/>
      </c>
      <c r="P523" s="245" t="str">
        <f>IF(PAF!K531="","",PAF!K531)</f>
        <v/>
      </c>
      <c r="Q523" s="245" t="str">
        <f>IF(PAF!L531="","",PAF!L531)</f>
        <v/>
      </c>
      <c r="S523" s="153">
        <f t="shared" si="24"/>
        <v>15</v>
      </c>
      <c r="T523" s="154" t="str">
        <f t="shared" si="26"/>
        <v>No</v>
      </c>
      <c r="U523" s="154">
        <v>517</v>
      </c>
    </row>
    <row r="524" spans="2:21">
      <c r="B524" s="244" t="str">
        <f t="shared" si="25"/>
        <v>__</v>
      </c>
      <c r="C524" s="244" t="str">
        <f>IF(PAF!C532="","",PAF!C532)</f>
        <v/>
      </c>
      <c r="D524" s="245" t="str">
        <f>IF(N524&lt;&gt;"",PAF!$Y532,"")</f>
        <v/>
      </c>
      <c r="E524" s="246" t="str">
        <f>IF(PAF!D532="","",PAF!D532)</f>
        <v/>
      </c>
      <c r="F524" s="246"/>
      <c r="G524" s="245" t="str">
        <f>IF(PAF!E532="","",PAF!E532)</f>
        <v/>
      </c>
      <c r="H524" s="245" t="str">
        <f>IF(PAF!F532="","",PAF!F532)</f>
        <v/>
      </c>
      <c r="I524" s="247" t="str">
        <f>IF(PAF!G532="","",PAF!G532)</f>
        <v/>
      </c>
      <c r="J524" s="247" t="str">
        <f>IF(PAF!H532="","",PAF!H532)</f>
        <v/>
      </c>
      <c r="K524" s="247"/>
      <c r="L524" s="247"/>
      <c r="M524" s="247"/>
      <c r="N524" s="245" t="str">
        <f>IF(PAF!I532="","",PAF!I532)</f>
        <v/>
      </c>
      <c r="O524" s="245" t="str">
        <f>IF(PAF!J532="","",PAF!J532)</f>
        <v/>
      </c>
      <c r="P524" s="245" t="str">
        <f>IF(PAF!K532="","",PAF!K532)</f>
        <v/>
      </c>
      <c r="Q524" s="245" t="str">
        <f>IF(PAF!L532="","",PAF!L532)</f>
        <v/>
      </c>
      <c r="S524" s="153">
        <f t="shared" si="24"/>
        <v>15</v>
      </c>
      <c r="T524" s="154" t="str">
        <f t="shared" si="26"/>
        <v>No</v>
      </c>
      <c r="U524" s="154">
        <v>518</v>
      </c>
    </row>
    <row r="525" spans="2:21">
      <c r="B525" s="244" t="str">
        <f t="shared" si="25"/>
        <v>__</v>
      </c>
      <c r="C525" s="244" t="str">
        <f>IF(PAF!C533="","",PAF!C533)</f>
        <v/>
      </c>
      <c r="D525" s="245" t="str">
        <f>IF(N525&lt;&gt;"",PAF!$Y533,"")</f>
        <v/>
      </c>
      <c r="E525" s="246" t="str">
        <f>IF(PAF!D533="","",PAF!D533)</f>
        <v/>
      </c>
      <c r="F525" s="246"/>
      <c r="G525" s="245" t="str">
        <f>IF(PAF!E533="","",PAF!E533)</f>
        <v/>
      </c>
      <c r="H525" s="245" t="str">
        <f>IF(PAF!F533="","",PAF!F533)</f>
        <v/>
      </c>
      <c r="I525" s="247" t="str">
        <f>IF(PAF!G533="","",PAF!G533)</f>
        <v/>
      </c>
      <c r="J525" s="247" t="str">
        <f>IF(PAF!H533="","",PAF!H533)</f>
        <v/>
      </c>
      <c r="K525" s="247"/>
      <c r="L525" s="247"/>
      <c r="M525" s="247"/>
      <c r="N525" s="245" t="str">
        <f>IF(PAF!I533="","",PAF!I533)</f>
        <v/>
      </c>
      <c r="O525" s="245" t="str">
        <f>IF(PAF!J533="","",PAF!J533)</f>
        <v/>
      </c>
      <c r="P525" s="245" t="str">
        <f>IF(PAF!K533="","",PAF!K533)</f>
        <v/>
      </c>
      <c r="Q525" s="245" t="str">
        <f>IF(PAF!L533="","",PAF!L533)</f>
        <v/>
      </c>
      <c r="S525" s="153">
        <f t="shared" si="24"/>
        <v>15</v>
      </c>
      <c r="T525" s="154" t="str">
        <f t="shared" si="26"/>
        <v>No</v>
      </c>
      <c r="U525" s="154">
        <v>519</v>
      </c>
    </row>
    <row r="526" spans="2:21">
      <c r="B526" s="244" t="str">
        <f t="shared" si="25"/>
        <v>__</v>
      </c>
      <c r="C526" s="244" t="str">
        <f>IF(PAF!C534="","",PAF!C534)</f>
        <v/>
      </c>
      <c r="D526" s="245" t="str">
        <f>IF(N526&lt;&gt;"",PAF!$Y534,"")</f>
        <v/>
      </c>
      <c r="E526" s="246" t="str">
        <f>IF(PAF!D534="","",PAF!D534)</f>
        <v/>
      </c>
      <c r="F526" s="246"/>
      <c r="G526" s="245" t="str">
        <f>IF(PAF!E534="","",PAF!E534)</f>
        <v/>
      </c>
      <c r="H526" s="245" t="str">
        <f>IF(PAF!F534="","",PAF!F534)</f>
        <v/>
      </c>
      <c r="I526" s="247" t="str">
        <f>IF(PAF!G534="","",PAF!G534)</f>
        <v/>
      </c>
      <c r="J526" s="247" t="str">
        <f>IF(PAF!H534="","",PAF!H534)</f>
        <v/>
      </c>
      <c r="K526" s="247"/>
      <c r="L526" s="247"/>
      <c r="M526" s="247"/>
      <c r="N526" s="245" t="str">
        <f>IF(PAF!I534="","",PAF!I534)</f>
        <v/>
      </c>
      <c r="O526" s="245" t="str">
        <f>IF(PAF!J534="","",PAF!J534)</f>
        <v/>
      </c>
      <c r="P526" s="245" t="str">
        <f>IF(PAF!K534="","",PAF!K534)</f>
        <v/>
      </c>
      <c r="Q526" s="245" t="str">
        <f>IF(PAF!L534="","",PAF!L534)</f>
        <v/>
      </c>
      <c r="S526" s="153">
        <f t="shared" si="24"/>
        <v>15</v>
      </c>
      <c r="T526" s="154" t="str">
        <f t="shared" si="26"/>
        <v>No</v>
      </c>
      <c r="U526" s="154">
        <v>520</v>
      </c>
    </row>
    <row r="527" spans="2:21">
      <c r="B527" s="244" t="str">
        <f t="shared" si="25"/>
        <v>__</v>
      </c>
      <c r="C527" s="244" t="str">
        <f>IF(PAF!C535="","",PAF!C535)</f>
        <v/>
      </c>
      <c r="D527" s="245" t="str">
        <f>IF(N527&lt;&gt;"",PAF!$Y535,"")</f>
        <v/>
      </c>
      <c r="E527" s="246" t="str">
        <f>IF(PAF!D535="","",PAF!D535)</f>
        <v/>
      </c>
      <c r="F527" s="246"/>
      <c r="G527" s="245" t="str">
        <f>IF(PAF!E535="","",PAF!E535)</f>
        <v/>
      </c>
      <c r="H527" s="245" t="str">
        <f>IF(PAF!F535="","",PAF!F535)</f>
        <v/>
      </c>
      <c r="I527" s="247" t="str">
        <f>IF(PAF!G535="","",PAF!G535)</f>
        <v/>
      </c>
      <c r="J527" s="247" t="str">
        <f>IF(PAF!H535="","",PAF!H535)</f>
        <v/>
      </c>
      <c r="K527" s="247"/>
      <c r="L527" s="247"/>
      <c r="M527" s="247"/>
      <c r="N527" s="245" t="str">
        <f>IF(PAF!I535="","",PAF!I535)</f>
        <v/>
      </c>
      <c r="O527" s="245" t="str">
        <f>IF(PAF!J535="","",PAF!J535)</f>
        <v/>
      </c>
      <c r="P527" s="245" t="str">
        <f>IF(PAF!K535="","",PAF!K535)</f>
        <v/>
      </c>
      <c r="Q527" s="245" t="str">
        <f>IF(PAF!L535="","",PAF!L535)</f>
        <v/>
      </c>
      <c r="S527" s="153">
        <f t="shared" si="24"/>
        <v>15</v>
      </c>
      <c r="T527" s="154" t="str">
        <f t="shared" si="26"/>
        <v>No</v>
      </c>
      <c r="U527" s="154">
        <v>521</v>
      </c>
    </row>
    <row r="528" spans="2:21">
      <c r="B528" s="244" t="str">
        <f t="shared" si="25"/>
        <v>__</v>
      </c>
      <c r="C528" s="244" t="str">
        <f>IF(PAF!C536="","",PAF!C536)</f>
        <v/>
      </c>
      <c r="D528" s="245" t="str">
        <f>IF(N528&lt;&gt;"",PAF!$Y536,"")</f>
        <v/>
      </c>
      <c r="E528" s="246" t="str">
        <f>IF(PAF!D536="","",PAF!D536)</f>
        <v/>
      </c>
      <c r="F528" s="246"/>
      <c r="G528" s="245" t="str">
        <f>IF(PAF!E536="","",PAF!E536)</f>
        <v/>
      </c>
      <c r="H528" s="245" t="str">
        <f>IF(PAF!F536="","",PAF!F536)</f>
        <v/>
      </c>
      <c r="I528" s="247" t="str">
        <f>IF(PAF!G536="","",PAF!G536)</f>
        <v/>
      </c>
      <c r="J528" s="247" t="str">
        <f>IF(PAF!H536="","",PAF!H536)</f>
        <v/>
      </c>
      <c r="K528" s="247"/>
      <c r="L528" s="247"/>
      <c r="M528" s="247"/>
      <c r="N528" s="245" t="str">
        <f>IF(PAF!I536="","",PAF!I536)</f>
        <v/>
      </c>
      <c r="O528" s="245" t="str">
        <f>IF(PAF!J536="","",PAF!J536)</f>
        <v/>
      </c>
      <c r="P528" s="245" t="str">
        <f>IF(PAF!K536="","",PAF!K536)</f>
        <v/>
      </c>
      <c r="Q528" s="245" t="str">
        <f>IF(PAF!L536="","",PAF!L536)</f>
        <v/>
      </c>
      <c r="S528" s="153">
        <f t="shared" si="24"/>
        <v>15</v>
      </c>
      <c r="T528" s="154" t="str">
        <f t="shared" si="26"/>
        <v>No</v>
      </c>
      <c r="U528" s="154">
        <v>522</v>
      </c>
    </row>
    <row r="529" spans="2:21">
      <c r="B529" s="244" t="str">
        <f t="shared" si="25"/>
        <v>__</v>
      </c>
      <c r="C529" s="244" t="str">
        <f>IF(PAF!C537="","",PAF!C537)</f>
        <v/>
      </c>
      <c r="D529" s="245" t="str">
        <f>IF(N529&lt;&gt;"",PAF!$Y537,"")</f>
        <v/>
      </c>
      <c r="E529" s="246" t="str">
        <f>IF(PAF!D537="","",PAF!D537)</f>
        <v/>
      </c>
      <c r="F529" s="246"/>
      <c r="G529" s="245" t="str">
        <f>IF(PAF!E537="","",PAF!E537)</f>
        <v/>
      </c>
      <c r="H529" s="245" t="str">
        <f>IF(PAF!F537="","",PAF!F537)</f>
        <v/>
      </c>
      <c r="I529" s="247" t="str">
        <f>IF(PAF!G537="","",PAF!G537)</f>
        <v/>
      </c>
      <c r="J529" s="247" t="str">
        <f>IF(PAF!H537="","",PAF!H537)</f>
        <v/>
      </c>
      <c r="K529" s="247"/>
      <c r="L529" s="247"/>
      <c r="M529" s="247"/>
      <c r="N529" s="245" t="str">
        <f>IF(PAF!I537="","",PAF!I537)</f>
        <v/>
      </c>
      <c r="O529" s="245" t="str">
        <f>IF(PAF!J537="","",PAF!J537)</f>
        <v/>
      </c>
      <c r="P529" s="245" t="str">
        <f>IF(PAF!K537="","",PAF!K537)</f>
        <v/>
      </c>
      <c r="Q529" s="245" t="str">
        <f>IF(PAF!L537="","",PAF!L537)</f>
        <v/>
      </c>
      <c r="S529" s="153">
        <f t="shared" si="24"/>
        <v>15</v>
      </c>
      <c r="T529" s="154" t="str">
        <f t="shared" si="26"/>
        <v>No</v>
      </c>
      <c r="U529" s="154">
        <v>523</v>
      </c>
    </row>
    <row r="530" spans="2:21">
      <c r="B530" s="244" t="str">
        <f t="shared" si="25"/>
        <v>__</v>
      </c>
      <c r="C530" s="244" t="str">
        <f>IF(PAF!C538="","",PAF!C538)</f>
        <v/>
      </c>
      <c r="D530" s="245" t="str">
        <f>IF(N530&lt;&gt;"",PAF!$Y538,"")</f>
        <v/>
      </c>
      <c r="E530" s="246" t="str">
        <f>IF(PAF!D538="","",PAF!D538)</f>
        <v/>
      </c>
      <c r="F530" s="246"/>
      <c r="G530" s="245" t="str">
        <f>IF(PAF!E538="","",PAF!E538)</f>
        <v/>
      </c>
      <c r="H530" s="245" t="str">
        <f>IF(PAF!F538="","",PAF!F538)</f>
        <v/>
      </c>
      <c r="I530" s="247" t="str">
        <f>IF(PAF!G538="","",PAF!G538)</f>
        <v/>
      </c>
      <c r="J530" s="247" t="str">
        <f>IF(PAF!H538="","",PAF!H538)</f>
        <v/>
      </c>
      <c r="K530" s="247"/>
      <c r="L530" s="247"/>
      <c r="M530" s="247"/>
      <c r="N530" s="245" t="str">
        <f>IF(PAF!I538="","",PAF!I538)</f>
        <v/>
      </c>
      <c r="O530" s="245" t="str">
        <f>IF(PAF!J538="","",PAF!J538)</f>
        <v/>
      </c>
      <c r="P530" s="245" t="str">
        <f>IF(PAF!K538="","",PAF!K538)</f>
        <v/>
      </c>
      <c r="Q530" s="245" t="str">
        <f>IF(PAF!L538="","",PAF!L538)</f>
        <v/>
      </c>
      <c r="S530" s="153">
        <f t="shared" si="24"/>
        <v>15</v>
      </c>
      <c r="T530" s="154" t="str">
        <f t="shared" si="26"/>
        <v>No</v>
      </c>
      <c r="U530" s="154">
        <v>524</v>
      </c>
    </row>
    <row r="531" spans="2:21">
      <c r="B531" s="244" t="str">
        <f t="shared" si="25"/>
        <v>__</v>
      </c>
      <c r="C531" s="244" t="str">
        <f>IF(PAF!C539="","",PAF!C539)</f>
        <v/>
      </c>
      <c r="D531" s="245" t="str">
        <f>IF(N531&lt;&gt;"",PAF!$Y539,"")</f>
        <v/>
      </c>
      <c r="E531" s="246" t="str">
        <f>IF(PAF!D539="","",PAF!D539)</f>
        <v/>
      </c>
      <c r="F531" s="246"/>
      <c r="G531" s="245" t="str">
        <f>IF(PAF!E539="","",PAF!E539)</f>
        <v/>
      </c>
      <c r="H531" s="245" t="str">
        <f>IF(PAF!F539="","",PAF!F539)</f>
        <v/>
      </c>
      <c r="I531" s="247" t="str">
        <f>IF(PAF!G539="","",PAF!G539)</f>
        <v/>
      </c>
      <c r="J531" s="247" t="str">
        <f>IF(PAF!H539="","",PAF!H539)</f>
        <v/>
      </c>
      <c r="K531" s="247"/>
      <c r="L531" s="247"/>
      <c r="M531" s="247"/>
      <c r="N531" s="245" t="str">
        <f>IF(PAF!I539="","",PAF!I539)</f>
        <v/>
      </c>
      <c r="O531" s="245" t="str">
        <f>IF(PAF!J539="","",PAF!J539)</f>
        <v/>
      </c>
      <c r="P531" s="245" t="str">
        <f>IF(PAF!K539="","",PAF!K539)</f>
        <v/>
      </c>
      <c r="Q531" s="245" t="str">
        <f>IF(PAF!L539="","",PAF!L539)</f>
        <v/>
      </c>
      <c r="S531" s="153">
        <f t="shared" si="24"/>
        <v>15</v>
      </c>
      <c r="T531" s="154" t="str">
        <f t="shared" si="26"/>
        <v>No</v>
      </c>
      <c r="U531" s="154">
        <v>525</v>
      </c>
    </row>
    <row r="532" spans="2:21">
      <c r="B532" s="244" t="str">
        <f t="shared" si="25"/>
        <v>__</v>
      </c>
      <c r="C532" s="244" t="str">
        <f>IF(PAF!C540="","",PAF!C540)</f>
        <v/>
      </c>
      <c r="D532" s="245" t="str">
        <f>IF(N532&lt;&gt;"",PAF!$Y540,"")</f>
        <v/>
      </c>
      <c r="E532" s="246" t="str">
        <f>IF(PAF!D540="","",PAF!D540)</f>
        <v/>
      </c>
      <c r="F532" s="246"/>
      <c r="G532" s="245" t="str">
        <f>IF(PAF!E540="","",PAF!E540)</f>
        <v/>
      </c>
      <c r="H532" s="245" t="str">
        <f>IF(PAF!F540="","",PAF!F540)</f>
        <v/>
      </c>
      <c r="I532" s="247" t="str">
        <f>IF(PAF!G540="","",PAF!G540)</f>
        <v/>
      </c>
      <c r="J532" s="247" t="str">
        <f>IF(PAF!H540="","",PAF!H540)</f>
        <v/>
      </c>
      <c r="K532" s="247"/>
      <c r="L532" s="247"/>
      <c r="M532" s="247"/>
      <c r="N532" s="245" t="str">
        <f>IF(PAF!I540="","",PAF!I540)</f>
        <v/>
      </c>
      <c r="O532" s="245" t="str">
        <f>IF(PAF!J540="","",PAF!J540)</f>
        <v/>
      </c>
      <c r="P532" s="245" t="str">
        <f>IF(PAF!K540="","",PAF!K540)</f>
        <v/>
      </c>
      <c r="Q532" s="245" t="str">
        <f>IF(PAF!L540="","",PAF!L540)</f>
        <v/>
      </c>
      <c r="S532" s="153">
        <f t="shared" si="24"/>
        <v>15</v>
      </c>
      <c r="T532" s="154" t="str">
        <f t="shared" si="26"/>
        <v>No</v>
      </c>
      <c r="U532" s="154">
        <v>526</v>
      </c>
    </row>
    <row r="533" spans="2:21">
      <c r="B533" s="244" t="str">
        <f t="shared" si="25"/>
        <v>__</v>
      </c>
      <c r="C533" s="244" t="str">
        <f>IF(PAF!C541="","",PAF!C541)</f>
        <v/>
      </c>
      <c r="D533" s="245" t="str">
        <f>IF(N533&lt;&gt;"",PAF!$Y541,"")</f>
        <v/>
      </c>
      <c r="E533" s="246" t="str">
        <f>IF(PAF!D541="","",PAF!D541)</f>
        <v/>
      </c>
      <c r="F533" s="246"/>
      <c r="G533" s="245" t="str">
        <f>IF(PAF!E541="","",PAF!E541)</f>
        <v/>
      </c>
      <c r="H533" s="245" t="str">
        <f>IF(PAF!F541="","",PAF!F541)</f>
        <v/>
      </c>
      <c r="I533" s="247" t="str">
        <f>IF(PAF!G541="","",PAF!G541)</f>
        <v/>
      </c>
      <c r="J533" s="247" t="str">
        <f>IF(PAF!H541="","",PAF!H541)</f>
        <v/>
      </c>
      <c r="K533" s="247"/>
      <c r="L533" s="247"/>
      <c r="M533" s="247"/>
      <c r="N533" s="245" t="str">
        <f>IF(PAF!I541="","",PAF!I541)</f>
        <v/>
      </c>
      <c r="O533" s="245" t="str">
        <f>IF(PAF!J541="","",PAF!J541)</f>
        <v/>
      </c>
      <c r="P533" s="245" t="str">
        <f>IF(PAF!K541="","",PAF!K541)</f>
        <v/>
      </c>
      <c r="Q533" s="245" t="str">
        <f>IF(PAF!L541="","",PAF!L541)</f>
        <v/>
      </c>
      <c r="S533" s="153">
        <f t="shared" si="24"/>
        <v>15</v>
      </c>
      <c r="T533" s="154" t="str">
        <f t="shared" si="26"/>
        <v>No</v>
      </c>
      <c r="U533" s="154">
        <v>527</v>
      </c>
    </row>
    <row r="534" spans="2:21">
      <c r="B534" s="244" t="str">
        <f t="shared" si="25"/>
        <v>__</v>
      </c>
      <c r="C534" s="244" t="str">
        <f>IF(PAF!C542="","",PAF!C542)</f>
        <v/>
      </c>
      <c r="D534" s="245" t="str">
        <f>IF(N534&lt;&gt;"",PAF!$Y542,"")</f>
        <v/>
      </c>
      <c r="E534" s="246" t="str">
        <f>IF(PAF!D542="","",PAF!D542)</f>
        <v/>
      </c>
      <c r="F534" s="246"/>
      <c r="G534" s="245" t="str">
        <f>IF(PAF!E542="","",PAF!E542)</f>
        <v/>
      </c>
      <c r="H534" s="245" t="str">
        <f>IF(PAF!F542="","",PAF!F542)</f>
        <v/>
      </c>
      <c r="I534" s="247" t="str">
        <f>IF(PAF!G542="","",PAF!G542)</f>
        <v/>
      </c>
      <c r="J534" s="247" t="str">
        <f>IF(PAF!H542="","",PAF!H542)</f>
        <v/>
      </c>
      <c r="K534" s="247"/>
      <c r="L534" s="247"/>
      <c r="M534" s="247"/>
      <c r="N534" s="245" t="str">
        <f>IF(PAF!I542="","",PAF!I542)</f>
        <v/>
      </c>
      <c r="O534" s="245" t="str">
        <f>IF(PAF!J542="","",PAF!J542)</f>
        <v/>
      </c>
      <c r="P534" s="245" t="str">
        <f>IF(PAF!K542="","",PAF!K542)</f>
        <v/>
      </c>
      <c r="Q534" s="245" t="str">
        <f>IF(PAF!L542="","",PAF!L542)</f>
        <v/>
      </c>
      <c r="S534" s="153">
        <f t="shared" si="24"/>
        <v>15</v>
      </c>
      <c r="T534" s="154" t="str">
        <f t="shared" si="26"/>
        <v>No</v>
      </c>
      <c r="U534" s="154">
        <v>528</v>
      </c>
    </row>
    <row r="535" spans="2:21">
      <c r="B535" s="244" t="str">
        <f t="shared" si="25"/>
        <v>__</v>
      </c>
      <c r="C535" s="244" t="str">
        <f>IF(PAF!C543="","",PAF!C543)</f>
        <v/>
      </c>
      <c r="D535" s="245" t="str">
        <f>IF(N535&lt;&gt;"",PAF!$Y543,"")</f>
        <v/>
      </c>
      <c r="E535" s="246" t="str">
        <f>IF(PAF!D543="","",PAF!D543)</f>
        <v/>
      </c>
      <c r="F535" s="246"/>
      <c r="G535" s="245" t="str">
        <f>IF(PAF!E543="","",PAF!E543)</f>
        <v/>
      </c>
      <c r="H535" s="245" t="str">
        <f>IF(PAF!F543="","",PAF!F543)</f>
        <v/>
      </c>
      <c r="I535" s="247" t="str">
        <f>IF(PAF!G543="","",PAF!G543)</f>
        <v/>
      </c>
      <c r="J535" s="247" t="str">
        <f>IF(PAF!H543="","",PAF!H543)</f>
        <v/>
      </c>
      <c r="K535" s="247"/>
      <c r="L535" s="247"/>
      <c r="M535" s="247"/>
      <c r="N535" s="245" t="str">
        <f>IF(PAF!I543="","",PAF!I543)</f>
        <v/>
      </c>
      <c r="O535" s="245" t="str">
        <f>IF(PAF!J543="","",PAF!J543)</f>
        <v/>
      </c>
      <c r="P535" s="245" t="str">
        <f>IF(PAF!K543="","",PAF!K543)</f>
        <v/>
      </c>
      <c r="Q535" s="245" t="str">
        <f>IF(PAF!L543="","",PAF!L543)</f>
        <v/>
      </c>
      <c r="S535" s="153">
        <f t="shared" si="24"/>
        <v>15</v>
      </c>
      <c r="T535" s="154" t="str">
        <f t="shared" si="26"/>
        <v>No</v>
      </c>
      <c r="U535" s="154">
        <v>529</v>
      </c>
    </row>
    <row r="536" spans="2:21">
      <c r="B536" s="244" t="str">
        <f t="shared" si="25"/>
        <v>__</v>
      </c>
      <c r="C536" s="244" t="str">
        <f>IF(PAF!C544="","",PAF!C544)</f>
        <v/>
      </c>
      <c r="D536" s="245" t="str">
        <f>IF(N536&lt;&gt;"",PAF!$Y544,"")</f>
        <v/>
      </c>
      <c r="E536" s="246" t="str">
        <f>IF(PAF!D544="","",PAF!D544)</f>
        <v/>
      </c>
      <c r="F536" s="246"/>
      <c r="G536" s="245" t="str">
        <f>IF(PAF!E544="","",PAF!E544)</f>
        <v/>
      </c>
      <c r="H536" s="245" t="str">
        <f>IF(PAF!F544="","",PAF!F544)</f>
        <v/>
      </c>
      <c r="I536" s="247" t="str">
        <f>IF(PAF!G544="","",PAF!G544)</f>
        <v/>
      </c>
      <c r="J536" s="247" t="str">
        <f>IF(PAF!H544="","",PAF!H544)</f>
        <v/>
      </c>
      <c r="K536" s="247"/>
      <c r="L536" s="247"/>
      <c r="M536" s="247"/>
      <c r="N536" s="245" t="str">
        <f>IF(PAF!I544="","",PAF!I544)</f>
        <v/>
      </c>
      <c r="O536" s="245" t="str">
        <f>IF(PAF!J544="","",PAF!J544)</f>
        <v/>
      </c>
      <c r="P536" s="245" t="str">
        <f>IF(PAF!K544="","",PAF!K544)</f>
        <v/>
      </c>
      <c r="Q536" s="245" t="str">
        <f>IF(PAF!L544="","",PAF!L544)</f>
        <v/>
      </c>
      <c r="S536" s="153">
        <f t="shared" si="24"/>
        <v>15</v>
      </c>
      <c r="T536" s="154" t="str">
        <f t="shared" si="26"/>
        <v>No</v>
      </c>
      <c r="U536" s="154">
        <v>530</v>
      </c>
    </row>
    <row r="537" spans="2:21">
      <c r="B537" s="244" t="str">
        <f t="shared" si="25"/>
        <v>__</v>
      </c>
      <c r="C537" s="244" t="str">
        <f>IF(PAF!C545="","",PAF!C545)</f>
        <v/>
      </c>
      <c r="D537" s="245" t="str">
        <f>IF(N537&lt;&gt;"",PAF!$Y545,"")</f>
        <v/>
      </c>
      <c r="E537" s="246" t="str">
        <f>IF(PAF!D545="","",PAF!D545)</f>
        <v/>
      </c>
      <c r="F537" s="246"/>
      <c r="G537" s="245" t="str">
        <f>IF(PAF!E545="","",PAF!E545)</f>
        <v/>
      </c>
      <c r="H537" s="245" t="str">
        <f>IF(PAF!F545="","",PAF!F545)</f>
        <v/>
      </c>
      <c r="I537" s="247" t="str">
        <f>IF(PAF!G545="","",PAF!G545)</f>
        <v/>
      </c>
      <c r="J537" s="247" t="str">
        <f>IF(PAF!H545="","",PAF!H545)</f>
        <v/>
      </c>
      <c r="K537" s="247"/>
      <c r="L537" s="247"/>
      <c r="M537" s="247"/>
      <c r="N537" s="245" t="str">
        <f>IF(PAF!I545="","",PAF!I545)</f>
        <v/>
      </c>
      <c r="O537" s="245" t="str">
        <f>IF(PAF!J545="","",PAF!J545)</f>
        <v/>
      </c>
      <c r="P537" s="245" t="str">
        <f>IF(PAF!K545="","",PAF!K545)</f>
        <v/>
      </c>
      <c r="Q537" s="245" t="str">
        <f>IF(PAF!L545="","",PAF!L545)</f>
        <v/>
      </c>
      <c r="S537" s="153">
        <f t="shared" si="24"/>
        <v>15</v>
      </c>
      <c r="T537" s="154" t="str">
        <f t="shared" si="26"/>
        <v>No</v>
      </c>
      <c r="U537" s="154">
        <v>531</v>
      </c>
    </row>
    <row r="538" spans="2:21">
      <c r="B538" s="244" t="str">
        <f t="shared" si="25"/>
        <v>__</v>
      </c>
      <c r="C538" s="244" t="str">
        <f>IF(PAF!C546="","",PAF!C546)</f>
        <v/>
      </c>
      <c r="D538" s="245" t="str">
        <f>IF(N538&lt;&gt;"",PAF!$Y546,"")</f>
        <v/>
      </c>
      <c r="E538" s="246" t="str">
        <f>IF(PAF!D546="","",PAF!D546)</f>
        <v/>
      </c>
      <c r="F538" s="246"/>
      <c r="G538" s="245" t="str">
        <f>IF(PAF!E546="","",PAF!E546)</f>
        <v/>
      </c>
      <c r="H538" s="245" t="str">
        <f>IF(PAF!F546="","",PAF!F546)</f>
        <v/>
      </c>
      <c r="I538" s="247" t="str">
        <f>IF(PAF!G546="","",PAF!G546)</f>
        <v/>
      </c>
      <c r="J538" s="247" t="str">
        <f>IF(PAF!H546="","",PAF!H546)</f>
        <v/>
      </c>
      <c r="K538" s="247"/>
      <c r="L538" s="247"/>
      <c r="M538" s="247"/>
      <c r="N538" s="245" t="str">
        <f>IF(PAF!I546="","",PAF!I546)</f>
        <v/>
      </c>
      <c r="O538" s="245" t="str">
        <f>IF(PAF!J546="","",PAF!J546)</f>
        <v/>
      </c>
      <c r="P538" s="245" t="str">
        <f>IF(PAF!K546="","",PAF!K546)</f>
        <v/>
      </c>
      <c r="Q538" s="245" t="str">
        <f>IF(PAF!L546="","",PAF!L546)</f>
        <v/>
      </c>
      <c r="S538" s="153">
        <f t="shared" si="24"/>
        <v>15</v>
      </c>
      <c r="T538" s="154" t="str">
        <f t="shared" si="26"/>
        <v>No</v>
      </c>
      <c r="U538" s="154">
        <v>532</v>
      </c>
    </row>
    <row r="539" spans="2:21">
      <c r="B539" s="244" t="str">
        <f t="shared" si="25"/>
        <v>__</v>
      </c>
      <c r="C539" s="244" t="str">
        <f>IF(PAF!C547="","",PAF!C547)</f>
        <v/>
      </c>
      <c r="D539" s="245" t="str">
        <f>IF(N539&lt;&gt;"",PAF!$Y547,"")</f>
        <v/>
      </c>
      <c r="E539" s="246" t="str">
        <f>IF(PAF!D547="","",PAF!D547)</f>
        <v/>
      </c>
      <c r="F539" s="246"/>
      <c r="G539" s="245" t="str">
        <f>IF(PAF!E547="","",PAF!E547)</f>
        <v/>
      </c>
      <c r="H539" s="245" t="str">
        <f>IF(PAF!F547="","",PAF!F547)</f>
        <v/>
      </c>
      <c r="I539" s="247" t="str">
        <f>IF(PAF!G547="","",PAF!G547)</f>
        <v/>
      </c>
      <c r="J539" s="247" t="str">
        <f>IF(PAF!H547="","",PAF!H547)</f>
        <v/>
      </c>
      <c r="K539" s="247"/>
      <c r="L539" s="247"/>
      <c r="M539" s="247"/>
      <c r="N539" s="245" t="str">
        <f>IF(PAF!I547="","",PAF!I547)</f>
        <v/>
      </c>
      <c r="O539" s="245" t="str">
        <f>IF(PAF!J547="","",PAF!J547)</f>
        <v/>
      </c>
      <c r="P539" s="245" t="str">
        <f>IF(PAF!K547="","",PAF!K547)</f>
        <v/>
      </c>
      <c r="Q539" s="245" t="str">
        <f>IF(PAF!L547="","",PAF!L547)</f>
        <v/>
      </c>
      <c r="S539" s="153">
        <f t="shared" si="24"/>
        <v>15</v>
      </c>
      <c r="T539" s="154" t="str">
        <f t="shared" si="26"/>
        <v>No</v>
      </c>
      <c r="U539" s="154">
        <v>533</v>
      </c>
    </row>
    <row r="540" spans="2:21">
      <c r="B540" s="244" t="str">
        <f t="shared" si="25"/>
        <v>__</v>
      </c>
      <c r="C540" s="244" t="str">
        <f>IF(PAF!C548="","",PAF!C548)</f>
        <v/>
      </c>
      <c r="D540" s="245" t="str">
        <f>IF(N540&lt;&gt;"",PAF!$Y548,"")</f>
        <v/>
      </c>
      <c r="E540" s="246" t="str">
        <f>IF(PAF!D548="","",PAF!D548)</f>
        <v/>
      </c>
      <c r="F540" s="246"/>
      <c r="G540" s="245" t="str">
        <f>IF(PAF!E548="","",PAF!E548)</f>
        <v/>
      </c>
      <c r="H540" s="245" t="str">
        <f>IF(PAF!F548="","",PAF!F548)</f>
        <v/>
      </c>
      <c r="I540" s="247" t="str">
        <f>IF(PAF!G548="","",PAF!G548)</f>
        <v/>
      </c>
      <c r="J540" s="247" t="str">
        <f>IF(PAF!H548="","",PAF!H548)</f>
        <v/>
      </c>
      <c r="K540" s="247"/>
      <c r="L540" s="247"/>
      <c r="M540" s="247"/>
      <c r="N540" s="245" t="str">
        <f>IF(PAF!I548="","",PAF!I548)</f>
        <v/>
      </c>
      <c r="O540" s="245" t="str">
        <f>IF(PAF!J548="","",PAF!J548)</f>
        <v/>
      </c>
      <c r="P540" s="245" t="str">
        <f>IF(PAF!K548="","",PAF!K548)</f>
        <v/>
      </c>
      <c r="Q540" s="245" t="str">
        <f>IF(PAF!L548="","",PAF!L548)</f>
        <v/>
      </c>
      <c r="S540" s="153">
        <f t="shared" si="24"/>
        <v>15</v>
      </c>
      <c r="T540" s="154" t="str">
        <f t="shared" si="26"/>
        <v>No</v>
      </c>
      <c r="U540" s="154">
        <v>534</v>
      </c>
    </row>
    <row r="541" spans="2:21">
      <c r="B541" s="244" t="str">
        <f t="shared" si="25"/>
        <v>__</v>
      </c>
      <c r="C541" s="244" t="str">
        <f>IF(PAF!C549="","",PAF!C549)</f>
        <v/>
      </c>
      <c r="D541" s="245" t="str">
        <f>IF(N541&lt;&gt;"",PAF!$Y549,"")</f>
        <v/>
      </c>
      <c r="E541" s="246" t="str">
        <f>IF(PAF!D549="","",PAF!D549)</f>
        <v/>
      </c>
      <c r="F541" s="246"/>
      <c r="G541" s="245" t="str">
        <f>IF(PAF!E549="","",PAF!E549)</f>
        <v/>
      </c>
      <c r="H541" s="245" t="str">
        <f>IF(PAF!F549="","",PAF!F549)</f>
        <v/>
      </c>
      <c r="I541" s="247" t="str">
        <f>IF(PAF!G549="","",PAF!G549)</f>
        <v/>
      </c>
      <c r="J541" s="247" t="str">
        <f>IF(PAF!H549="","",PAF!H549)</f>
        <v/>
      </c>
      <c r="K541" s="247"/>
      <c r="L541" s="247"/>
      <c r="M541" s="247"/>
      <c r="N541" s="245" t="str">
        <f>IF(PAF!I549="","",PAF!I549)</f>
        <v/>
      </c>
      <c r="O541" s="245" t="str">
        <f>IF(PAF!J549="","",PAF!J549)</f>
        <v/>
      </c>
      <c r="P541" s="245" t="str">
        <f>IF(PAF!K549="","",PAF!K549)</f>
        <v/>
      </c>
      <c r="Q541" s="245" t="str">
        <f>IF(PAF!L549="","",PAF!L549)</f>
        <v/>
      </c>
      <c r="S541" s="153">
        <f t="shared" si="24"/>
        <v>15</v>
      </c>
      <c r="T541" s="154" t="str">
        <f t="shared" si="26"/>
        <v>No</v>
      </c>
      <c r="U541" s="154">
        <v>535</v>
      </c>
    </row>
    <row r="542" spans="2:21">
      <c r="B542" s="244" t="str">
        <f t="shared" si="25"/>
        <v>__</v>
      </c>
      <c r="C542" s="244" t="str">
        <f>IF(PAF!C550="","",PAF!C550)</f>
        <v/>
      </c>
      <c r="D542" s="245" t="str">
        <f>IF(N542&lt;&gt;"",PAF!$Y550,"")</f>
        <v/>
      </c>
      <c r="E542" s="246" t="str">
        <f>IF(PAF!D550="","",PAF!D550)</f>
        <v/>
      </c>
      <c r="F542" s="246"/>
      <c r="G542" s="245" t="str">
        <f>IF(PAF!E550="","",PAF!E550)</f>
        <v/>
      </c>
      <c r="H542" s="245" t="str">
        <f>IF(PAF!F550="","",PAF!F550)</f>
        <v/>
      </c>
      <c r="I542" s="247" t="str">
        <f>IF(PAF!G550="","",PAF!G550)</f>
        <v/>
      </c>
      <c r="J542" s="247" t="str">
        <f>IF(PAF!H550="","",PAF!H550)</f>
        <v/>
      </c>
      <c r="K542" s="247"/>
      <c r="L542" s="247"/>
      <c r="M542" s="247"/>
      <c r="N542" s="245" t="str">
        <f>IF(PAF!I550="","",PAF!I550)</f>
        <v/>
      </c>
      <c r="O542" s="245" t="str">
        <f>IF(PAF!J550="","",PAF!J550)</f>
        <v/>
      </c>
      <c r="P542" s="245" t="str">
        <f>IF(PAF!K550="","",PAF!K550)</f>
        <v/>
      </c>
      <c r="Q542" s="245" t="str">
        <f>IF(PAF!L550="","",PAF!L550)</f>
        <v/>
      </c>
      <c r="S542" s="153">
        <f t="shared" si="24"/>
        <v>15</v>
      </c>
      <c r="T542" s="154" t="str">
        <f t="shared" si="26"/>
        <v>No</v>
      </c>
      <c r="U542" s="154">
        <v>536</v>
      </c>
    </row>
    <row r="543" spans="2:21">
      <c r="B543" s="244" t="str">
        <f t="shared" si="25"/>
        <v>__</v>
      </c>
      <c r="C543" s="244" t="str">
        <f>IF(PAF!C551="","",PAF!C551)</f>
        <v/>
      </c>
      <c r="D543" s="245" t="str">
        <f>IF(N543&lt;&gt;"",PAF!$Y551,"")</f>
        <v/>
      </c>
      <c r="E543" s="246" t="str">
        <f>IF(PAF!D551="","",PAF!D551)</f>
        <v/>
      </c>
      <c r="F543" s="246"/>
      <c r="G543" s="245" t="str">
        <f>IF(PAF!E551="","",PAF!E551)</f>
        <v/>
      </c>
      <c r="H543" s="245" t="str">
        <f>IF(PAF!F551="","",PAF!F551)</f>
        <v/>
      </c>
      <c r="I543" s="247" t="str">
        <f>IF(PAF!G551="","",PAF!G551)</f>
        <v/>
      </c>
      <c r="J543" s="247" t="str">
        <f>IF(PAF!H551="","",PAF!H551)</f>
        <v/>
      </c>
      <c r="K543" s="247"/>
      <c r="L543" s="247"/>
      <c r="M543" s="247"/>
      <c r="N543" s="245" t="str">
        <f>IF(PAF!I551="","",PAF!I551)</f>
        <v/>
      </c>
      <c r="O543" s="245" t="str">
        <f>IF(PAF!J551="","",PAF!J551)</f>
        <v/>
      </c>
      <c r="P543" s="245" t="str">
        <f>IF(PAF!K551="","",PAF!K551)</f>
        <v/>
      </c>
      <c r="Q543" s="245" t="str">
        <f>IF(PAF!L551="","",PAF!L551)</f>
        <v/>
      </c>
      <c r="S543" s="153">
        <f t="shared" si="24"/>
        <v>15</v>
      </c>
      <c r="T543" s="154" t="str">
        <f t="shared" si="26"/>
        <v>No</v>
      </c>
      <c r="U543" s="154">
        <v>537</v>
      </c>
    </row>
    <row r="544" spans="2:21">
      <c r="B544" s="244" t="str">
        <f t="shared" si="25"/>
        <v>__</v>
      </c>
      <c r="C544" s="244" t="str">
        <f>IF(PAF!C552="","",PAF!C552)</f>
        <v/>
      </c>
      <c r="D544" s="245" t="str">
        <f>IF(N544&lt;&gt;"",PAF!$Y552,"")</f>
        <v/>
      </c>
      <c r="E544" s="246" t="str">
        <f>IF(PAF!D552="","",PAF!D552)</f>
        <v/>
      </c>
      <c r="F544" s="246"/>
      <c r="G544" s="245" t="str">
        <f>IF(PAF!E552="","",PAF!E552)</f>
        <v/>
      </c>
      <c r="H544" s="245" t="str">
        <f>IF(PAF!F552="","",PAF!F552)</f>
        <v/>
      </c>
      <c r="I544" s="247" t="str">
        <f>IF(PAF!G552="","",PAF!G552)</f>
        <v/>
      </c>
      <c r="J544" s="247" t="str">
        <f>IF(PAF!H552="","",PAF!H552)</f>
        <v/>
      </c>
      <c r="K544" s="247"/>
      <c r="L544" s="247"/>
      <c r="M544" s="247"/>
      <c r="N544" s="245" t="str">
        <f>IF(PAF!I552="","",PAF!I552)</f>
        <v/>
      </c>
      <c r="O544" s="245" t="str">
        <f>IF(PAF!J552="","",PAF!J552)</f>
        <v/>
      </c>
      <c r="P544" s="245" t="str">
        <f>IF(PAF!K552="","",PAF!K552)</f>
        <v/>
      </c>
      <c r="Q544" s="245" t="str">
        <f>IF(PAF!L552="","",PAF!L552)</f>
        <v/>
      </c>
      <c r="S544" s="153">
        <f t="shared" si="24"/>
        <v>15</v>
      </c>
      <c r="T544" s="154" t="str">
        <f t="shared" si="26"/>
        <v>No</v>
      </c>
      <c r="U544" s="154">
        <v>538</v>
      </c>
    </row>
    <row r="545" spans="2:21">
      <c r="B545" s="244" t="str">
        <f t="shared" si="25"/>
        <v>__</v>
      </c>
      <c r="C545" s="244" t="str">
        <f>IF(PAF!C553="","",PAF!C553)</f>
        <v/>
      </c>
      <c r="D545" s="245" t="str">
        <f>IF(N545&lt;&gt;"",PAF!$Y553,"")</f>
        <v/>
      </c>
      <c r="E545" s="246" t="str">
        <f>IF(PAF!D553="","",PAF!D553)</f>
        <v/>
      </c>
      <c r="F545" s="246"/>
      <c r="G545" s="245" t="str">
        <f>IF(PAF!E553="","",PAF!E553)</f>
        <v/>
      </c>
      <c r="H545" s="245" t="str">
        <f>IF(PAF!F553="","",PAF!F553)</f>
        <v/>
      </c>
      <c r="I545" s="247" t="str">
        <f>IF(PAF!G553="","",PAF!G553)</f>
        <v/>
      </c>
      <c r="J545" s="247" t="str">
        <f>IF(PAF!H553="","",PAF!H553)</f>
        <v/>
      </c>
      <c r="K545" s="247"/>
      <c r="L545" s="247"/>
      <c r="M545" s="247"/>
      <c r="N545" s="245" t="str">
        <f>IF(PAF!I553="","",PAF!I553)</f>
        <v/>
      </c>
      <c r="O545" s="245" t="str">
        <f>IF(PAF!J553="","",PAF!J553)</f>
        <v/>
      </c>
      <c r="P545" s="245" t="str">
        <f>IF(PAF!K553="","",PAF!K553)</f>
        <v/>
      </c>
      <c r="Q545" s="245" t="str">
        <f>IF(PAF!L553="","",PAF!L553)</f>
        <v/>
      </c>
      <c r="S545" s="153">
        <f t="shared" si="24"/>
        <v>15</v>
      </c>
      <c r="T545" s="154" t="str">
        <f t="shared" si="26"/>
        <v>No</v>
      </c>
      <c r="U545" s="154">
        <v>539</v>
      </c>
    </row>
    <row r="546" spans="2:21">
      <c r="B546" s="244" t="str">
        <f t="shared" si="25"/>
        <v>__</v>
      </c>
      <c r="C546" s="244" t="str">
        <f>IF(PAF!C554="","",PAF!C554)</f>
        <v/>
      </c>
      <c r="D546" s="245" t="str">
        <f>IF(N546&lt;&gt;"",PAF!$Y554,"")</f>
        <v/>
      </c>
      <c r="E546" s="246" t="str">
        <f>IF(PAF!D554="","",PAF!D554)</f>
        <v/>
      </c>
      <c r="F546" s="246"/>
      <c r="G546" s="245" t="str">
        <f>IF(PAF!E554="","",PAF!E554)</f>
        <v/>
      </c>
      <c r="H546" s="245" t="str">
        <f>IF(PAF!F554="","",PAF!F554)</f>
        <v/>
      </c>
      <c r="I546" s="247" t="str">
        <f>IF(PAF!G554="","",PAF!G554)</f>
        <v/>
      </c>
      <c r="J546" s="247" t="str">
        <f>IF(PAF!H554="","",PAF!H554)</f>
        <v/>
      </c>
      <c r="K546" s="247"/>
      <c r="L546" s="247"/>
      <c r="M546" s="247"/>
      <c r="N546" s="245" t="str">
        <f>IF(PAF!I554="","",PAF!I554)</f>
        <v/>
      </c>
      <c r="O546" s="245" t="str">
        <f>IF(PAF!J554="","",PAF!J554)</f>
        <v/>
      </c>
      <c r="P546" s="245" t="str">
        <f>IF(PAF!K554="","",PAF!K554)</f>
        <v/>
      </c>
      <c r="Q546" s="245" t="str">
        <f>IF(PAF!L554="","",PAF!L554)</f>
        <v/>
      </c>
      <c r="S546" s="153">
        <f t="shared" si="24"/>
        <v>15</v>
      </c>
      <c r="T546" s="154" t="str">
        <f t="shared" si="26"/>
        <v>No</v>
      </c>
      <c r="U546" s="154">
        <v>540</v>
      </c>
    </row>
    <row r="547" spans="2:21">
      <c r="B547" s="244" t="str">
        <f t="shared" si="25"/>
        <v>__</v>
      </c>
      <c r="C547" s="244" t="str">
        <f>IF(PAF!C555="","",PAF!C555)</f>
        <v/>
      </c>
      <c r="D547" s="245" t="str">
        <f>IF(N547&lt;&gt;"",PAF!$Y555,"")</f>
        <v/>
      </c>
      <c r="E547" s="246" t="str">
        <f>IF(PAF!D555="","",PAF!D555)</f>
        <v/>
      </c>
      <c r="F547" s="246"/>
      <c r="G547" s="245" t="str">
        <f>IF(PAF!E555="","",PAF!E555)</f>
        <v/>
      </c>
      <c r="H547" s="245" t="str">
        <f>IF(PAF!F555="","",PAF!F555)</f>
        <v/>
      </c>
      <c r="I547" s="247" t="str">
        <f>IF(PAF!G555="","",PAF!G555)</f>
        <v/>
      </c>
      <c r="J547" s="247" t="str">
        <f>IF(PAF!H555="","",PAF!H555)</f>
        <v/>
      </c>
      <c r="K547" s="247"/>
      <c r="L547" s="247"/>
      <c r="M547" s="247"/>
      <c r="N547" s="245" t="str">
        <f>IF(PAF!I555="","",PAF!I555)</f>
        <v/>
      </c>
      <c r="O547" s="245" t="str">
        <f>IF(PAF!J555="","",PAF!J555)</f>
        <v/>
      </c>
      <c r="P547" s="245" t="str">
        <f>IF(PAF!K555="","",PAF!K555)</f>
        <v/>
      </c>
      <c r="Q547" s="245" t="str">
        <f>IF(PAF!L555="","",PAF!L555)</f>
        <v/>
      </c>
      <c r="S547" s="153">
        <f t="shared" si="24"/>
        <v>15</v>
      </c>
      <c r="T547" s="154" t="str">
        <f t="shared" si="26"/>
        <v>No</v>
      </c>
      <c r="U547" s="154">
        <v>541</v>
      </c>
    </row>
    <row r="548" spans="2:21">
      <c r="B548" s="244" t="str">
        <f t="shared" si="25"/>
        <v>__</v>
      </c>
      <c r="C548" s="244" t="str">
        <f>IF(PAF!C556="","",PAF!C556)</f>
        <v/>
      </c>
      <c r="D548" s="245" t="str">
        <f>IF(N548&lt;&gt;"",PAF!$Y556,"")</f>
        <v/>
      </c>
      <c r="E548" s="246" t="str">
        <f>IF(PAF!D556="","",PAF!D556)</f>
        <v/>
      </c>
      <c r="F548" s="246"/>
      <c r="G548" s="245" t="str">
        <f>IF(PAF!E556="","",PAF!E556)</f>
        <v/>
      </c>
      <c r="H548" s="245" t="str">
        <f>IF(PAF!F556="","",PAF!F556)</f>
        <v/>
      </c>
      <c r="I548" s="247" t="str">
        <f>IF(PAF!G556="","",PAF!G556)</f>
        <v/>
      </c>
      <c r="J548" s="247" t="str">
        <f>IF(PAF!H556="","",PAF!H556)</f>
        <v/>
      </c>
      <c r="K548" s="247"/>
      <c r="L548" s="247"/>
      <c r="M548" s="247"/>
      <c r="N548" s="245" t="str">
        <f>IF(PAF!I556="","",PAF!I556)</f>
        <v/>
      </c>
      <c r="O548" s="245" t="str">
        <f>IF(PAF!J556="","",PAF!J556)</f>
        <v/>
      </c>
      <c r="P548" s="245" t="str">
        <f>IF(PAF!K556="","",PAF!K556)</f>
        <v/>
      </c>
      <c r="Q548" s="245" t="str">
        <f>IF(PAF!L556="","",PAF!L556)</f>
        <v/>
      </c>
      <c r="S548" s="153">
        <f t="shared" si="24"/>
        <v>15</v>
      </c>
      <c r="T548" s="154" t="str">
        <f t="shared" si="26"/>
        <v>No</v>
      </c>
      <c r="U548" s="154">
        <v>542</v>
      </c>
    </row>
    <row r="549" spans="2:21">
      <c r="B549" s="244" t="str">
        <f t="shared" si="25"/>
        <v>__</v>
      </c>
      <c r="C549" s="244" t="str">
        <f>IF(PAF!C557="","",PAF!C557)</f>
        <v/>
      </c>
      <c r="D549" s="245" t="str">
        <f>IF(N549&lt;&gt;"",PAF!$Y557,"")</f>
        <v/>
      </c>
      <c r="E549" s="246" t="str">
        <f>IF(PAF!D557="","",PAF!D557)</f>
        <v/>
      </c>
      <c r="F549" s="246"/>
      <c r="G549" s="245" t="str">
        <f>IF(PAF!E557="","",PAF!E557)</f>
        <v/>
      </c>
      <c r="H549" s="245" t="str">
        <f>IF(PAF!F557="","",PAF!F557)</f>
        <v/>
      </c>
      <c r="I549" s="247" t="str">
        <f>IF(PAF!G557="","",PAF!G557)</f>
        <v/>
      </c>
      <c r="J549" s="247" t="str">
        <f>IF(PAF!H557="","",PAF!H557)</f>
        <v/>
      </c>
      <c r="K549" s="247"/>
      <c r="L549" s="247"/>
      <c r="M549" s="247"/>
      <c r="N549" s="245" t="str">
        <f>IF(PAF!I557="","",PAF!I557)</f>
        <v/>
      </c>
      <c r="O549" s="245" t="str">
        <f>IF(PAF!J557="","",PAF!J557)</f>
        <v/>
      </c>
      <c r="P549" s="245" t="str">
        <f>IF(PAF!K557="","",PAF!K557)</f>
        <v/>
      </c>
      <c r="Q549" s="245" t="str">
        <f>IF(PAF!L557="","",PAF!L557)</f>
        <v/>
      </c>
      <c r="S549" s="153">
        <f t="shared" si="24"/>
        <v>15</v>
      </c>
      <c r="T549" s="154" t="str">
        <f t="shared" si="26"/>
        <v>No</v>
      </c>
      <c r="U549" s="154">
        <v>543</v>
      </c>
    </row>
    <row r="550" spans="2:21">
      <c r="B550" s="244" t="str">
        <f t="shared" si="25"/>
        <v>__</v>
      </c>
      <c r="C550" s="244" t="str">
        <f>IF(PAF!C558="","",PAF!C558)</f>
        <v/>
      </c>
      <c r="D550" s="245" t="str">
        <f>IF(N550&lt;&gt;"",PAF!$Y558,"")</f>
        <v/>
      </c>
      <c r="E550" s="246" t="str">
        <f>IF(PAF!D558="","",PAF!D558)</f>
        <v/>
      </c>
      <c r="F550" s="246"/>
      <c r="G550" s="245" t="str">
        <f>IF(PAF!E558="","",PAF!E558)</f>
        <v/>
      </c>
      <c r="H550" s="245" t="str">
        <f>IF(PAF!F558="","",PAF!F558)</f>
        <v/>
      </c>
      <c r="I550" s="247" t="str">
        <f>IF(PAF!G558="","",PAF!G558)</f>
        <v/>
      </c>
      <c r="J550" s="247" t="str">
        <f>IF(PAF!H558="","",PAF!H558)</f>
        <v/>
      </c>
      <c r="K550" s="247"/>
      <c r="L550" s="247"/>
      <c r="M550" s="247"/>
      <c r="N550" s="245" t="str">
        <f>IF(PAF!I558="","",PAF!I558)</f>
        <v/>
      </c>
      <c r="O550" s="245" t="str">
        <f>IF(PAF!J558="","",PAF!J558)</f>
        <v/>
      </c>
      <c r="P550" s="245" t="str">
        <f>IF(PAF!K558="","",PAF!K558)</f>
        <v/>
      </c>
      <c r="Q550" s="245" t="str">
        <f>IF(PAF!L558="","",PAF!L558)</f>
        <v/>
      </c>
      <c r="S550" s="153">
        <f t="shared" si="24"/>
        <v>15</v>
      </c>
      <c r="T550" s="154" t="str">
        <f t="shared" si="26"/>
        <v>No</v>
      </c>
      <c r="U550" s="154">
        <v>544</v>
      </c>
    </row>
    <row r="551" spans="2:21">
      <c r="B551" s="244" t="str">
        <f t="shared" si="25"/>
        <v>__</v>
      </c>
      <c r="C551" s="244" t="str">
        <f>IF(PAF!C559="","",PAF!C559)</f>
        <v/>
      </c>
      <c r="D551" s="245" t="str">
        <f>IF(N551&lt;&gt;"",PAF!$Y559,"")</f>
        <v/>
      </c>
      <c r="E551" s="246" t="str">
        <f>IF(PAF!D559="","",PAF!D559)</f>
        <v/>
      </c>
      <c r="F551" s="246"/>
      <c r="G551" s="245" t="str">
        <f>IF(PAF!E559="","",PAF!E559)</f>
        <v/>
      </c>
      <c r="H551" s="245" t="str">
        <f>IF(PAF!F559="","",PAF!F559)</f>
        <v/>
      </c>
      <c r="I551" s="247" t="str">
        <f>IF(PAF!G559="","",PAF!G559)</f>
        <v/>
      </c>
      <c r="J551" s="247" t="str">
        <f>IF(PAF!H559="","",PAF!H559)</f>
        <v/>
      </c>
      <c r="K551" s="247"/>
      <c r="L551" s="247"/>
      <c r="M551" s="247"/>
      <c r="N551" s="245" t="str">
        <f>IF(PAF!I559="","",PAF!I559)</f>
        <v/>
      </c>
      <c r="O551" s="245" t="str">
        <f>IF(PAF!J559="","",PAF!J559)</f>
        <v/>
      </c>
      <c r="P551" s="245" t="str">
        <f>IF(PAF!K559="","",PAF!K559)</f>
        <v/>
      </c>
      <c r="Q551" s="245" t="str">
        <f>IF(PAF!L559="","",PAF!L559)</f>
        <v/>
      </c>
      <c r="S551" s="153">
        <f t="shared" si="24"/>
        <v>15</v>
      </c>
      <c r="T551" s="154" t="str">
        <f t="shared" si="26"/>
        <v>No</v>
      </c>
      <c r="U551" s="154">
        <v>545</v>
      </c>
    </row>
    <row r="552" spans="2:21">
      <c r="B552" s="244" t="str">
        <f t="shared" si="25"/>
        <v>__</v>
      </c>
      <c r="C552" s="244" t="str">
        <f>IF(PAF!C560="","",PAF!C560)</f>
        <v/>
      </c>
      <c r="D552" s="245" t="str">
        <f>IF(N552&lt;&gt;"",PAF!$Y560,"")</f>
        <v/>
      </c>
      <c r="E552" s="246" t="str">
        <f>IF(PAF!D560="","",PAF!D560)</f>
        <v/>
      </c>
      <c r="F552" s="246"/>
      <c r="G552" s="245" t="str">
        <f>IF(PAF!E560="","",PAF!E560)</f>
        <v/>
      </c>
      <c r="H552" s="245" t="str">
        <f>IF(PAF!F560="","",PAF!F560)</f>
        <v/>
      </c>
      <c r="I552" s="247" t="str">
        <f>IF(PAF!G560="","",PAF!G560)</f>
        <v/>
      </c>
      <c r="J552" s="247" t="str">
        <f>IF(PAF!H560="","",PAF!H560)</f>
        <v/>
      </c>
      <c r="K552" s="247"/>
      <c r="L552" s="247"/>
      <c r="M552" s="247"/>
      <c r="N552" s="245" t="str">
        <f>IF(PAF!I560="","",PAF!I560)</f>
        <v/>
      </c>
      <c r="O552" s="245" t="str">
        <f>IF(PAF!J560="","",PAF!J560)</f>
        <v/>
      </c>
      <c r="P552" s="245" t="str">
        <f>IF(PAF!K560="","",PAF!K560)</f>
        <v/>
      </c>
      <c r="Q552" s="245" t="str">
        <f>IF(PAF!L560="","",PAF!L560)</f>
        <v/>
      </c>
      <c r="S552" s="153">
        <f t="shared" si="24"/>
        <v>15</v>
      </c>
      <c r="T552" s="154" t="str">
        <f t="shared" si="26"/>
        <v>No</v>
      </c>
      <c r="U552" s="154">
        <v>546</v>
      </c>
    </row>
    <row r="553" spans="2:21">
      <c r="B553" s="244" t="str">
        <f t="shared" si="25"/>
        <v>__</v>
      </c>
      <c r="C553" s="244" t="str">
        <f>IF(PAF!C561="","",PAF!C561)</f>
        <v/>
      </c>
      <c r="D553" s="245" t="str">
        <f>IF(N553&lt;&gt;"",PAF!$Y561,"")</f>
        <v/>
      </c>
      <c r="E553" s="246" t="str">
        <f>IF(PAF!D561="","",PAF!D561)</f>
        <v/>
      </c>
      <c r="F553" s="246"/>
      <c r="G553" s="245" t="str">
        <f>IF(PAF!E561="","",PAF!E561)</f>
        <v/>
      </c>
      <c r="H553" s="245" t="str">
        <f>IF(PAF!F561="","",PAF!F561)</f>
        <v/>
      </c>
      <c r="I553" s="247" t="str">
        <f>IF(PAF!G561="","",PAF!G561)</f>
        <v/>
      </c>
      <c r="J553" s="247" t="str">
        <f>IF(PAF!H561="","",PAF!H561)</f>
        <v/>
      </c>
      <c r="K553" s="247"/>
      <c r="L553" s="247"/>
      <c r="M553" s="247"/>
      <c r="N553" s="245" t="str">
        <f>IF(PAF!I561="","",PAF!I561)</f>
        <v/>
      </c>
      <c r="O553" s="245" t="str">
        <f>IF(PAF!J561="","",PAF!J561)</f>
        <v/>
      </c>
      <c r="P553" s="245" t="str">
        <f>IF(PAF!K561="","",PAF!K561)</f>
        <v/>
      </c>
      <c r="Q553" s="245" t="str">
        <f>IF(PAF!L561="","",PAF!L561)</f>
        <v/>
      </c>
      <c r="S553" s="153">
        <f t="shared" si="24"/>
        <v>15</v>
      </c>
      <c r="T553" s="154" t="str">
        <f t="shared" si="26"/>
        <v>No</v>
      </c>
      <c r="U553" s="154">
        <v>547</v>
      </c>
    </row>
    <row r="554" spans="2:21">
      <c r="B554" s="244" t="str">
        <f t="shared" si="25"/>
        <v>__</v>
      </c>
      <c r="C554" s="244" t="str">
        <f>IF(PAF!C562="","",PAF!C562)</f>
        <v/>
      </c>
      <c r="D554" s="245" t="str">
        <f>IF(N554&lt;&gt;"",PAF!$Y562,"")</f>
        <v/>
      </c>
      <c r="E554" s="246" t="str">
        <f>IF(PAF!D562="","",PAF!D562)</f>
        <v/>
      </c>
      <c r="F554" s="246"/>
      <c r="G554" s="245" t="str">
        <f>IF(PAF!E562="","",PAF!E562)</f>
        <v/>
      </c>
      <c r="H554" s="245" t="str">
        <f>IF(PAF!F562="","",PAF!F562)</f>
        <v/>
      </c>
      <c r="I554" s="247" t="str">
        <f>IF(PAF!G562="","",PAF!G562)</f>
        <v/>
      </c>
      <c r="J554" s="247" t="str">
        <f>IF(PAF!H562="","",PAF!H562)</f>
        <v/>
      </c>
      <c r="K554" s="247"/>
      <c r="L554" s="247"/>
      <c r="M554" s="247"/>
      <c r="N554" s="245" t="str">
        <f>IF(PAF!I562="","",PAF!I562)</f>
        <v/>
      </c>
      <c r="O554" s="245" t="str">
        <f>IF(PAF!J562="","",PAF!J562)</f>
        <v/>
      </c>
      <c r="P554" s="245" t="str">
        <f>IF(PAF!K562="","",PAF!K562)</f>
        <v/>
      </c>
      <c r="Q554" s="245" t="str">
        <f>IF(PAF!L562="","",PAF!L562)</f>
        <v/>
      </c>
      <c r="S554" s="153">
        <f t="shared" si="24"/>
        <v>15</v>
      </c>
      <c r="T554" s="154" t="str">
        <f t="shared" si="26"/>
        <v>No</v>
      </c>
      <c r="U554" s="154">
        <v>548</v>
      </c>
    </row>
    <row r="555" spans="2:21">
      <c r="B555" s="244" t="str">
        <f t="shared" si="25"/>
        <v>__</v>
      </c>
      <c r="C555" s="244" t="str">
        <f>IF(PAF!C563="","",PAF!C563)</f>
        <v/>
      </c>
      <c r="D555" s="245" t="str">
        <f>IF(N555&lt;&gt;"",PAF!$Y563,"")</f>
        <v/>
      </c>
      <c r="E555" s="246" t="str">
        <f>IF(PAF!D563="","",PAF!D563)</f>
        <v/>
      </c>
      <c r="F555" s="246"/>
      <c r="G555" s="245" t="str">
        <f>IF(PAF!E563="","",PAF!E563)</f>
        <v/>
      </c>
      <c r="H555" s="245" t="str">
        <f>IF(PAF!F563="","",PAF!F563)</f>
        <v/>
      </c>
      <c r="I555" s="247" t="str">
        <f>IF(PAF!G563="","",PAF!G563)</f>
        <v/>
      </c>
      <c r="J555" s="247" t="str">
        <f>IF(PAF!H563="","",PAF!H563)</f>
        <v/>
      </c>
      <c r="K555" s="247"/>
      <c r="L555" s="247"/>
      <c r="M555" s="247"/>
      <c r="N555" s="245" t="str">
        <f>IF(PAF!I563="","",PAF!I563)</f>
        <v/>
      </c>
      <c r="O555" s="245" t="str">
        <f>IF(PAF!J563="","",PAF!J563)</f>
        <v/>
      </c>
      <c r="P555" s="245" t="str">
        <f>IF(PAF!K563="","",PAF!K563)</f>
        <v/>
      </c>
      <c r="Q555" s="245" t="str">
        <f>IF(PAF!L563="","",PAF!L563)</f>
        <v/>
      </c>
      <c r="S555" s="153">
        <f t="shared" si="24"/>
        <v>15</v>
      </c>
      <c r="T555" s="154" t="str">
        <f t="shared" si="26"/>
        <v>No</v>
      </c>
      <c r="U555" s="154">
        <v>549</v>
      </c>
    </row>
    <row r="556" spans="2:21">
      <c r="B556" s="244" t="str">
        <f t="shared" si="25"/>
        <v>__</v>
      </c>
      <c r="C556" s="244" t="str">
        <f>IF(PAF!C564="","",PAF!C564)</f>
        <v/>
      </c>
      <c r="D556" s="245" t="str">
        <f>IF(N556&lt;&gt;"",PAF!$Y564,"")</f>
        <v/>
      </c>
      <c r="E556" s="246" t="str">
        <f>IF(PAF!D564="","",PAF!D564)</f>
        <v/>
      </c>
      <c r="F556" s="246"/>
      <c r="G556" s="245" t="str">
        <f>IF(PAF!E564="","",PAF!E564)</f>
        <v/>
      </c>
      <c r="H556" s="245" t="str">
        <f>IF(PAF!F564="","",PAF!F564)</f>
        <v/>
      </c>
      <c r="I556" s="247" t="str">
        <f>IF(PAF!G564="","",PAF!G564)</f>
        <v/>
      </c>
      <c r="J556" s="247" t="str">
        <f>IF(PAF!H564="","",PAF!H564)</f>
        <v/>
      </c>
      <c r="K556" s="247"/>
      <c r="L556" s="247"/>
      <c r="M556" s="247"/>
      <c r="N556" s="245" t="str">
        <f>IF(PAF!I564="","",PAF!I564)</f>
        <v/>
      </c>
      <c r="O556" s="245" t="str">
        <f>IF(PAF!J564="","",PAF!J564)</f>
        <v/>
      </c>
      <c r="P556" s="245" t="str">
        <f>IF(PAF!K564="","",PAF!K564)</f>
        <v/>
      </c>
      <c r="Q556" s="245" t="str">
        <f>IF(PAF!L564="","",PAF!L564)</f>
        <v/>
      </c>
      <c r="S556" s="153">
        <f t="shared" si="24"/>
        <v>15</v>
      </c>
      <c r="T556" s="154" t="str">
        <f t="shared" si="26"/>
        <v>No</v>
      </c>
      <c r="U556" s="154">
        <v>550</v>
      </c>
    </row>
    <row r="557" spans="2:21">
      <c r="B557" s="244" t="str">
        <f t="shared" si="25"/>
        <v>__</v>
      </c>
      <c r="C557" s="244" t="str">
        <f>IF(PAF!C565="","",PAF!C565)</f>
        <v/>
      </c>
      <c r="D557" s="245" t="str">
        <f>IF(N557&lt;&gt;"",PAF!$Y565,"")</f>
        <v/>
      </c>
      <c r="E557" s="246" t="str">
        <f>IF(PAF!D565="","",PAF!D565)</f>
        <v/>
      </c>
      <c r="F557" s="246"/>
      <c r="G557" s="245" t="str">
        <f>IF(PAF!E565="","",PAF!E565)</f>
        <v/>
      </c>
      <c r="H557" s="245" t="str">
        <f>IF(PAF!F565="","",PAF!F565)</f>
        <v/>
      </c>
      <c r="I557" s="247" t="str">
        <f>IF(PAF!G565="","",PAF!G565)</f>
        <v/>
      </c>
      <c r="J557" s="247" t="str">
        <f>IF(PAF!H565="","",PAF!H565)</f>
        <v/>
      </c>
      <c r="K557" s="247"/>
      <c r="L557" s="247"/>
      <c r="M557" s="247"/>
      <c r="N557" s="245" t="str">
        <f>IF(PAF!I565="","",PAF!I565)</f>
        <v/>
      </c>
      <c r="O557" s="245" t="str">
        <f>IF(PAF!J565="","",PAF!J565)</f>
        <v/>
      </c>
      <c r="P557" s="245" t="str">
        <f>IF(PAF!K565="","",PAF!K565)</f>
        <v/>
      </c>
      <c r="Q557" s="245" t="str">
        <f>IF(PAF!L565="","",PAF!L565)</f>
        <v/>
      </c>
      <c r="S557" s="153">
        <f t="shared" si="24"/>
        <v>15</v>
      </c>
      <c r="T557" s="154" t="str">
        <f t="shared" si="26"/>
        <v>No</v>
      </c>
      <c r="U557" s="154">
        <v>551</v>
      </c>
    </row>
    <row r="558" spans="2:21">
      <c r="B558" s="244" t="str">
        <f t="shared" si="25"/>
        <v>__</v>
      </c>
      <c r="C558" s="244" t="str">
        <f>IF(PAF!C566="","",PAF!C566)</f>
        <v/>
      </c>
      <c r="D558" s="245" t="str">
        <f>IF(N558&lt;&gt;"",PAF!$Y566,"")</f>
        <v/>
      </c>
      <c r="E558" s="246" t="str">
        <f>IF(PAF!D566="","",PAF!D566)</f>
        <v/>
      </c>
      <c r="F558" s="246"/>
      <c r="G558" s="245" t="str">
        <f>IF(PAF!E566="","",PAF!E566)</f>
        <v/>
      </c>
      <c r="H558" s="245" t="str">
        <f>IF(PAF!F566="","",PAF!F566)</f>
        <v/>
      </c>
      <c r="I558" s="247" t="str">
        <f>IF(PAF!G566="","",PAF!G566)</f>
        <v/>
      </c>
      <c r="J558" s="247" t="str">
        <f>IF(PAF!H566="","",PAF!H566)</f>
        <v/>
      </c>
      <c r="K558" s="247"/>
      <c r="L558" s="247"/>
      <c r="M558" s="247"/>
      <c r="N558" s="245" t="str">
        <f>IF(PAF!I566="","",PAF!I566)</f>
        <v/>
      </c>
      <c r="O558" s="245" t="str">
        <f>IF(PAF!J566="","",PAF!J566)</f>
        <v/>
      </c>
      <c r="P558" s="245" t="str">
        <f>IF(PAF!K566="","",PAF!K566)</f>
        <v/>
      </c>
      <c r="Q558" s="245" t="str">
        <f>IF(PAF!L566="","",PAF!L566)</f>
        <v/>
      </c>
      <c r="S558" s="153">
        <f t="shared" si="24"/>
        <v>15</v>
      </c>
      <c r="T558" s="154" t="str">
        <f t="shared" si="26"/>
        <v>No</v>
      </c>
      <c r="U558" s="154">
        <v>552</v>
      </c>
    </row>
    <row r="559" spans="2:21">
      <c r="B559" s="244" t="str">
        <f t="shared" si="25"/>
        <v>__</v>
      </c>
      <c r="C559" s="244" t="str">
        <f>IF(PAF!C567="","",PAF!C567)</f>
        <v/>
      </c>
      <c r="D559" s="245" t="str">
        <f>IF(N559&lt;&gt;"",PAF!$Y567,"")</f>
        <v/>
      </c>
      <c r="E559" s="246" t="str">
        <f>IF(PAF!D567="","",PAF!D567)</f>
        <v/>
      </c>
      <c r="F559" s="246"/>
      <c r="G559" s="245" t="str">
        <f>IF(PAF!E567="","",PAF!E567)</f>
        <v/>
      </c>
      <c r="H559" s="245" t="str">
        <f>IF(PAF!F567="","",PAF!F567)</f>
        <v/>
      </c>
      <c r="I559" s="247" t="str">
        <f>IF(PAF!G567="","",PAF!G567)</f>
        <v/>
      </c>
      <c r="J559" s="247" t="str">
        <f>IF(PAF!H567="","",PAF!H567)</f>
        <v/>
      </c>
      <c r="K559" s="247"/>
      <c r="L559" s="247"/>
      <c r="M559" s="247"/>
      <c r="N559" s="245" t="str">
        <f>IF(PAF!I567="","",PAF!I567)</f>
        <v/>
      </c>
      <c r="O559" s="245" t="str">
        <f>IF(PAF!J567="","",PAF!J567)</f>
        <v/>
      </c>
      <c r="P559" s="245" t="str">
        <f>IF(PAF!K567="","",PAF!K567)</f>
        <v/>
      </c>
      <c r="Q559" s="245" t="str">
        <f>IF(PAF!L567="","",PAF!L567)</f>
        <v/>
      </c>
      <c r="S559" s="153">
        <f t="shared" si="24"/>
        <v>15</v>
      </c>
      <c r="T559" s="154" t="str">
        <f t="shared" si="26"/>
        <v>No</v>
      </c>
      <c r="U559" s="154">
        <v>553</v>
      </c>
    </row>
    <row r="560" spans="2:21">
      <c r="B560" s="244" t="str">
        <f t="shared" si="25"/>
        <v>__</v>
      </c>
      <c r="C560" s="244" t="str">
        <f>IF(PAF!C568="","",PAF!C568)</f>
        <v/>
      </c>
      <c r="D560" s="245" t="str">
        <f>IF(N560&lt;&gt;"",PAF!$Y568,"")</f>
        <v/>
      </c>
      <c r="E560" s="246" t="str">
        <f>IF(PAF!D568="","",PAF!D568)</f>
        <v/>
      </c>
      <c r="F560" s="246"/>
      <c r="G560" s="245" t="str">
        <f>IF(PAF!E568="","",PAF!E568)</f>
        <v/>
      </c>
      <c r="H560" s="245" t="str">
        <f>IF(PAF!F568="","",PAF!F568)</f>
        <v/>
      </c>
      <c r="I560" s="247" t="str">
        <f>IF(PAF!G568="","",PAF!G568)</f>
        <v/>
      </c>
      <c r="J560" s="247" t="str">
        <f>IF(PAF!H568="","",PAF!H568)</f>
        <v/>
      </c>
      <c r="K560" s="247"/>
      <c r="L560" s="247"/>
      <c r="M560" s="247"/>
      <c r="N560" s="245" t="str">
        <f>IF(PAF!I568="","",PAF!I568)</f>
        <v/>
      </c>
      <c r="O560" s="245" t="str">
        <f>IF(PAF!J568="","",PAF!J568)</f>
        <v/>
      </c>
      <c r="P560" s="245" t="str">
        <f>IF(PAF!K568="","",PAF!K568)</f>
        <v/>
      </c>
      <c r="Q560" s="245" t="str">
        <f>IF(PAF!L568="","",PAF!L568)</f>
        <v/>
      </c>
      <c r="S560" s="153">
        <f t="shared" si="24"/>
        <v>15</v>
      </c>
      <c r="T560" s="154" t="str">
        <f t="shared" si="26"/>
        <v>No</v>
      </c>
      <c r="U560" s="154">
        <v>554</v>
      </c>
    </row>
    <row r="561" spans="2:21">
      <c r="B561" s="244" t="str">
        <f t="shared" si="25"/>
        <v>__</v>
      </c>
      <c r="C561" s="244" t="str">
        <f>IF(PAF!C569="","",PAF!C569)</f>
        <v/>
      </c>
      <c r="D561" s="245" t="str">
        <f>IF(N561&lt;&gt;"",PAF!$Y569,"")</f>
        <v/>
      </c>
      <c r="E561" s="246" t="str">
        <f>IF(PAF!D569="","",PAF!D569)</f>
        <v/>
      </c>
      <c r="F561" s="246"/>
      <c r="G561" s="245" t="str">
        <f>IF(PAF!E569="","",PAF!E569)</f>
        <v/>
      </c>
      <c r="H561" s="245" t="str">
        <f>IF(PAF!F569="","",PAF!F569)</f>
        <v/>
      </c>
      <c r="I561" s="247" t="str">
        <f>IF(PAF!G569="","",PAF!G569)</f>
        <v/>
      </c>
      <c r="J561" s="247" t="str">
        <f>IF(PAF!H569="","",PAF!H569)</f>
        <v/>
      </c>
      <c r="K561" s="247"/>
      <c r="L561" s="247"/>
      <c r="M561" s="247"/>
      <c r="N561" s="245" t="str">
        <f>IF(PAF!I569="","",PAF!I569)</f>
        <v/>
      </c>
      <c r="O561" s="245" t="str">
        <f>IF(PAF!J569="","",PAF!J569)</f>
        <v/>
      </c>
      <c r="P561" s="245" t="str">
        <f>IF(PAF!K569="","",PAF!K569)</f>
        <v/>
      </c>
      <c r="Q561" s="245" t="str">
        <f>IF(PAF!L569="","",PAF!L569)</f>
        <v/>
      </c>
      <c r="S561" s="153">
        <f t="shared" si="24"/>
        <v>15</v>
      </c>
      <c r="T561" s="154" t="str">
        <f t="shared" si="26"/>
        <v>No</v>
      </c>
      <c r="U561" s="154">
        <v>555</v>
      </c>
    </row>
    <row r="562" spans="2:21">
      <c r="B562" s="244" t="str">
        <f t="shared" si="25"/>
        <v>__</v>
      </c>
      <c r="C562" s="244" t="str">
        <f>IF(PAF!C570="","",PAF!C570)</f>
        <v/>
      </c>
      <c r="D562" s="245" t="str">
        <f>IF(N562&lt;&gt;"",PAF!$Y570,"")</f>
        <v/>
      </c>
      <c r="E562" s="246" t="str">
        <f>IF(PAF!D570="","",PAF!D570)</f>
        <v/>
      </c>
      <c r="F562" s="246"/>
      <c r="G562" s="245" t="str">
        <f>IF(PAF!E570="","",PAF!E570)</f>
        <v/>
      </c>
      <c r="H562" s="245" t="str">
        <f>IF(PAF!F570="","",PAF!F570)</f>
        <v/>
      </c>
      <c r="I562" s="247" t="str">
        <f>IF(PAF!G570="","",PAF!G570)</f>
        <v/>
      </c>
      <c r="J562" s="247" t="str">
        <f>IF(PAF!H570="","",PAF!H570)</f>
        <v/>
      </c>
      <c r="K562" s="247"/>
      <c r="L562" s="247"/>
      <c r="M562" s="247"/>
      <c r="N562" s="245" t="str">
        <f>IF(PAF!I570="","",PAF!I570)</f>
        <v/>
      </c>
      <c r="O562" s="245" t="str">
        <f>IF(PAF!J570="","",PAF!J570)</f>
        <v/>
      </c>
      <c r="P562" s="245" t="str">
        <f>IF(PAF!K570="","",PAF!K570)</f>
        <v/>
      </c>
      <c r="Q562" s="245" t="str">
        <f>IF(PAF!L570="","",PAF!L570)</f>
        <v/>
      </c>
      <c r="S562" s="153">
        <f t="shared" si="24"/>
        <v>15</v>
      </c>
      <c r="T562" s="154" t="str">
        <f t="shared" si="26"/>
        <v>No</v>
      </c>
      <c r="U562" s="154">
        <v>556</v>
      </c>
    </row>
    <row r="563" spans="2:21">
      <c r="B563" s="244" t="str">
        <f t="shared" si="25"/>
        <v>__</v>
      </c>
      <c r="C563" s="244" t="str">
        <f>IF(PAF!C571="","",PAF!C571)</f>
        <v/>
      </c>
      <c r="D563" s="245" t="str">
        <f>IF(N563&lt;&gt;"",PAF!$Y571,"")</f>
        <v/>
      </c>
      <c r="E563" s="246" t="str">
        <f>IF(PAF!D571="","",PAF!D571)</f>
        <v/>
      </c>
      <c r="F563" s="246"/>
      <c r="G563" s="245" t="str">
        <f>IF(PAF!E571="","",PAF!E571)</f>
        <v/>
      </c>
      <c r="H563" s="245" t="str">
        <f>IF(PAF!F571="","",PAF!F571)</f>
        <v/>
      </c>
      <c r="I563" s="247" t="str">
        <f>IF(PAF!G571="","",PAF!G571)</f>
        <v/>
      </c>
      <c r="J563" s="247" t="str">
        <f>IF(PAF!H571="","",PAF!H571)</f>
        <v/>
      </c>
      <c r="K563" s="247"/>
      <c r="L563" s="247"/>
      <c r="M563" s="247"/>
      <c r="N563" s="245" t="str">
        <f>IF(PAF!I571="","",PAF!I571)</f>
        <v/>
      </c>
      <c r="O563" s="245" t="str">
        <f>IF(PAF!J571="","",PAF!J571)</f>
        <v/>
      </c>
      <c r="P563" s="245" t="str">
        <f>IF(PAF!K571="","",PAF!K571)</f>
        <v/>
      </c>
      <c r="Q563" s="245" t="str">
        <f>IF(PAF!L571="","",PAF!L571)</f>
        <v/>
      </c>
      <c r="S563" s="153">
        <f t="shared" si="24"/>
        <v>15</v>
      </c>
      <c r="T563" s="154" t="str">
        <f t="shared" si="26"/>
        <v>No</v>
      </c>
      <c r="U563" s="154">
        <v>557</v>
      </c>
    </row>
    <row r="564" spans="2:21">
      <c r="B564" s="244" t="str">
        <f t="shared" si="25"/>
        <v>__</v>
      </c>
      <c r="C564" s="244" t="str">
        <f>IF(PAF!C572="","",PAF!C572)</f>
        <v/>
      </c>
      <c r="D564" s="245" t="str">
        <f>IF(N564&lt;&gt;"",PAF!$Y572,"")</f>
        <v/>
      </c>
      <c r="E564" s="246" t="str">
        <f>IF(PAF!D572="","",PAF!D572)</f>
        <v/>
      </c>
      <c r="F564" s="246"/>
      <c r="G564" s="245" t="str">
        <f>IF(PAF!E572="","",PAF!E572)</f>
        <v/>
      </c>
      <c r="H564" s="245" t="str">
        <f>IF(PAF!F572="","",PAF!F572)</f>
        <v/>
      </c>
      <c r="I564" s="247" t="str">
        <f>IF(PAF!G572="","",PAF!G572)</f>
        <v/>
      </c>
      <c r="J564" s="247" t="str">
        <f>IF(PAF!H572="","",PAF!H572)</f>
        <v/>
      </c>
      <c r="K564" s="247"/>
      <c r="L564" s="247"/>
      <c r="M564" s="247"/>
      <c r="N564" s="245" t="str">
        <f>IF(PAF!I572="","",PAF!I572)</f>
        <v/>
      </c>
      <c r="O564" s="245" t="str">
        <f>IF(PAF!J572="","",PAF!J572)</f>
        <v/>
      </c>
      <c r="P564" s="245" t="str">
        <f>IF(PAF!K572="","",PAF!K572)</f>
        <v/>
      </c>
      <c r="Q564" s="245" t="str">
        <f>IF(PAF!L572="","",PAF!L572)</f>
        <v/>
      </c>
      <c r="S564" s="153">
        <f t="shared" si="24"/>
        <v>15</v>
      </c>
      <c r="T564" s="154" t="str">
        <f t="shared" si="26"/>
        <v>No</v>
      </c>
      <c r="U564" s="154">
        <v>558</v>
      </c>
    </row>
    <row r="565" spans="2:21">
      <c r="B565" s="244" t="str">
        <f t="shared" si="25"/>
        <v>__</v>
      </c>
      <c r="C565" s="244" t="str">
        <f>IF(PAF!C573="","",PAF!C573)</f>
        <v/>
      </c>
      <c r="D565" s="245" t="str">
        <f>IF(N565&lt;&gt;"",PAF!$Y573,"")</f>
        <v/>
      </c>
      <c r="E565" s="246" t="str">
        <f>IF(PAF!D573="","",PAF!D573)</f>
        <v/>
      </c>
      <c r="F565" s="246"/>
      <c r="G565" s="245" t="str">
        <f>IF(PAF!E573="","",PAF!E573)</f>
        <v/>
      </c>
      <c r="H565" s="245" t="str">
        <f>IF(PAF!F573="","",PAF!F573)</f>
        <v/>
      </c>
      <c r="I565" s="247" t="str">
        <f>IF(PAF!G573="","",PAF!G573)</f>
        <v/>
      </c>
      <c r="J565" s="247" t="str">
        <f>IF(PAF!H573="","",PAF!H573)</f>
        <v/>
      </c>
      <c r="K565" s="247"/>
      <c r="L565" s="247"/>
      <c r="M565" s="247"/>
      <c r="N565" s="245" t="str">
        <f>IF(PAF!I573="","",PAF!I573)</f>
        <v/>
      </c>
      <c r="O565" s="245" t="str">
        <f>IF(PAF!J573="","",PAF!J573)</f>
        <v/>
      </c>
      <c r="P565" s="245" t="str">
        <f>IF(PAF!K573="","",PAF!K573)</f>
        <v/>
      </c>
      <c r="Q565" s="245" t="str">
        <f>IF(PAF!L573="","",PAF!L573)</f>
        <v/>
      </c>
      <c r="S565" s="153">
        <f t="shared" si="24"/>
        <v>15</v>
      </c>
      <c r="T565" s="154" t="str">
        <f t="shared" si="26"/>
        <v>No</v>
      </c>
      <c r="U565" s="154">
        <v>559</v>
      </c>
    </row>
    <row r="566" spans="2:21">
      <c r="B566" s="244" t="str">
        <f t="shared" si="25"/>
        <v>__</v>
      </c>
      <c r="C566" s="244" t="str">
        <f>IF(PAF!C574="","",PAF!C574)</f>
        <v/>
      </c>
      <c r="D566" s="245" t="str">
        <f>IF(N566&lt;&gt;"",PAF!$Y574,"")</f>
        <v/>
      </c>
      <c r="E566" s="246" t="str">
        <f>IF(PAF!D574="","",PAF!D574)</f>
        <v/>
      </c>
      <c r="F566" s="246"/>
      <c r="G566" s="245" t="str">
        <f>IF(PAF!E574="","",PAF!E574)</f>
        <v/>
      </c>
      <c r="H566" s="245" t="str">
        <f>IF(PAF!F574="","",PAF!F574)</f>
        <v/>
      </c>
      <c r="I566" s="247" t="str">
        <f>IF(PAF!G574="","",PAF!G574)</f>
        <v/>
      </c>
      <c r="J566" s="247" t="str">
        <f>IF(PAF!H574="","",PAF!H574)</f>
        <v/>
      </c>
      <c r="K566" s="247"/>
      <c r="L566" s="247"/>
      <c r="M566" s="247"/>
      <c r="N566" s="245" t="str">
        <f>IF(PAF!I574="","",PAF!I574)</f>
        <v/>
      </c>
      <c r="O566" s="245" t="str">
        <f>IF(PAF!J574="","",PAF!J574)</f>
        <v/>
      </c>
      <c r="P566" s="245" t="str">
        <f>IF(PAF!K574="","",PAF!K574)</f>
        <v/>
      </c>
      <c r="Q566" s="245" t="str">
        <f>IF(PAF!L574="","",PAF!L574)</f>
        <v/>
      </c>
      <c r="S566" s="153">
        <f t="shared" si="24"/>
        <v>15</v>
      </c>
      <c r="T566" s="154" t="str">
        <f t="shared" si="26"/>
        <v>No</v>
      </c>
      <c r="U566" s="154">
        <v>560</v>
      </c>
    </row>
    <row r="567" spans="2:21">
      <c r="B567" s="244" t="str">
        <f t="shared" si="25"/>
        <v>__</v>
      </c>
      <c r="C567" s="244" t="str">
        <f>IF(PAF!C575="","",PAF!C575)</f>
        <v/>
      </c>
      <c r="D567" s="245" t="str">
        <f>IF(N567&lt;&gt;"",PAF!$Y575,"")</f>
        <v/>
      </c>
      <c r="E567" s="246" t="str">
        <f>IF(PAF!D575="","",PAF!D575)</f>
        <v/>
      </c>
      <c r="F567" s="246"/>
      <c r="G567" s="245" t="str">
        <f>IF(PAF!E575="","",PAF!E575)</f>
        <v/>
      </c>
      <c r="H567" s="245" t="str">
        <f>IF(PAF!F575="","",PAF!F575)</f>
        <v/>
      </c>
      <c r="I567" s="247" t="str">
        <f>IF(PAF!G575="","",PAF!G575)</f>
        <v/>
      </c>
      <c r="J567" s="247" t="str">
        <f>IF(PAF!H575="","",PAF!H575)</f>
        <v/>
      </c>
      <c r="K567" s="247"/>
      <c r="L567" s="247"/>
      <c r="M567" s="247"/>
      <c r="N567" s="245" t="str">
        <f>IF(PAF!I575="","",PAF!I575)</f>
        <v/>
      </c>
      <c r="O567" s="245" t="str">
        <f>IF(PAF!J575="","",PAF!J575)</f>
        <v/>
      </c>
      <c r="P567" s="245" t="str">
        <f>IF(PAF!K575="","",PAF!K575)</f>
        <v/>
      </c>
      <c r="Q567" s="245" t="str">
        <f>IF(PAF!L575="","",PAF!L575)</f>
        <v/>
      </c>
      <c r="S567" s="153">
        <f t="shared" si="24"/>
        <v>15</v>
      </c>
      <c r="T567" s="154" t="str">
        <f t="shared" si="26"/>
        <v>No</v>
      </c>
      <c r="U567" s="154">
        <v>561</v>
      </c>
    </row>
    <row r="568" spans="2:21">
      <c r="B568" s="244" t="str">
        <f t="shared" si="25"/>
        <v>__</v>
      </c>
      <c r="C568" s="244" t="str">
        <f>IF(PAF!C576="","",PAF!C576)</f>
        <v/>
      </c>
      <c r="D568" s="245" t="str">
        <f>IF(N568&lt;&gt;"",PAF!$Y576,"")</f>
        <v/>
      </c>
      <c r="E568" s="246" t="str">
        <f>IF(PAF!D576="","",PAF!D576)</f>
        <v/>
      </c>
      <c r="F568" s="246"/>
      <c r="G568" s="245" t="str">
        <f>IF(PAF!E576="","",PAF!E576)</f>
        <v/>
      </c>
      <c r="H568" s="245" t="str">
        <f>IF(PAF!F576="","",PAF!F576)</f>
        <v/>
      </c>
      <c r="I568" s="247" t="str">
        <f>IF(PAF!G576="","",PAF!G576)</f>
        <v/>
      </c>
      <c r="J568" s="247" t="str">
        <f>IF(PAF!H576="","",PAF!H576)</f>
        <v/>
      </c>
      <c r="K568" s="247"/>
      <c r="L568" s="247"/>
      <c r="M568" s="247"/>
      <c r="N568" s="245" t="str">
        <f>IF(PAF!I576="","",PAF!I576)</f>
        <v/>
      </c>
      <c r="O568" s="245" t="str">
        <f>IF(PAF!J576="","",PAF!J576)</f>
        <v/>
      </c>
      <c r="P568" s="245" t="str">
        <f>IF(PAF!K576="","",PAF!K576)</f>
        <v/>
      </c>
      <c r="Q568" s="245" t="str">
        <f>IF(PAF!L576="","",PAF!L576)</f>
        <v/>
      </c>
      <c r="S568" s="153">
        <f t="shared" si="24"/>
        <v>15</v>
      </c>
      <c r="T568" s="154" t="str">
        <f t="shared" si="26"/>
        <v>No</v>
      </c>
      <c r="U568" s="154">
        <v>562</v>
      </c>
    </row>
    <row r="569" spans="2:21">
      <c r="B569" s="244" t="str">
        <f t="shared" si="25"/>
        <v>__</v>
      </c>
      <c r="C569" s="244" t="str">
        <f>IF(PAF!C577="","",PAF!C577)</f>
        <v/>
      </c>
      <c r="D569" s="245" t="str">
        <f>IF(N569&lt;&gt;"",PAF!$Y577,"")</f>
        <v/>
      </c>
      <c r="E569" s="246" t="str">
        <f>IF(PAF!D577="","",PAF!D577)</f>
        <v/>
      </c>
      <c r="F569" s="246"/>
      <c r="G569" s="245" t="str">
        <f>IF(PAF!E577="","",PAF!E577)</f>
        <v/>
      </c>
      <c r="H569" s="245" t="str">
        <f>IF(PAF!F577="","",PAF!F577)</f>
        <v/>
      </c>
      <c r="I569" s="247" t="str">
        <f>IF(PAF!G577="","",PAF!G577)</f>
        <v/>
      </c>
      <c r="J569" s="247" t="str">
        <f>IF(PAF!H577="","",PAF!H577)</f>
        <v/>
      </c>
      <c r="K569" s="247"/>
      <c r="L569" s="247"/>
      <c r="M569" s="247"/>
      <c r="N569" s="245" t="str">
        <f>IF(PAF!I577="","",PAF!I577)</f>
        <v/>
      </c>
      <c r="O569" s="245" t="str">
        <f>IF(PAF!J577="","",PAF!J577)</f>
        <v/>
      </c>
      <c r="P569" s="245" t="str">
        <f>IF(PAF!K577="","",PAF!K577)</f>
        <v/>
      </c>
      <c r="Q569" s="245" t="str">
        <f>IF(PAF!L577="","",PAF!L577)</f>
        <v/>
      </c>
      <c r="S569" s="153">
        <f t="shared" si="24"/>
        <v>15</v>
      </c>
      <c r="T569" s="154" t="str">
        <f t="shared" si="26"/>
        <v>No</v>
      </c>
      <c r="U569" s="154">
        <v>563</v>
      </c>
    </row>
    <row r="570" spans="2:21">
      <c r="B570" s="244" t="str">
        <f t="shared" si="25"/>
        <v>__</v>
      </c>
      <c r="C570" s="244" t="str">
        <f>IF(PAF!C578="","",PAF!C578)</f>
        <v/>
      </c>
      <c r="D570" s="245" t="str">
        <f>IF(N570&lt;&gt;"",PAF!$Y578,"")</f>
        <v/>
      </c>
      <c r="E570" s="246" t="str">
        <f>IF(PAF!D578="","",PAF!D578)</f>
        <v/>
      </c>
      <c r="F570" s="246"/>
      <c r="G570" s="245" t="str">
        <f>IF(PAF!E578="","",PAF!E578)</f>
        <v/>
      </c>
      <c r="H570" s="245" t="str">
        <f>IF(PAF!F578="","",PAF!F578)</f>
        <v/>
      </c>
      <c r="I570" s="247" t="str">
        <f>IF(PAF!G578="","",PAF!G578)</f>
        <v/>
      </c>
      <c r="J570" s="247" t="str">
        <f>IF(PAF!H578="","",PAF!H578)</f>
        <v/>
      </c>
      <c r="K570" s="247"/>
      <c r="L570" s="247"/>
      <c r="M570" s="247"/>
      <c r="N570" s="245" t="str">
        <f>IF(PAF!I578="","",PAF!I578)</f>
        <v/>
      </c>
      <c r="O570" s="245" t="str">
        <f>IF(PAF!J578="","",PAF!J578)</f>
        <v/>
      </c>
      <c r="P570" s="245" t="str">
        <f>IF(PAF!K578="","",PAF!K578)</f>
        <v/>
      </c>
      <c r="Q570" s="245" t="str">
        <f>IF(PAF!L578="","",PAF!L578)</f>
        <v/>
      </c>
      <c r="S570" s="153">
        <f t="shared" si="24"/>
        <v>15</v>
      </c>
      <c r="T570" s="154" t="str">
        <f t="shared" si="26"/>
        <v>No</v>
      </c>
      <c r="U570" s="154">
        <v>564</v>
      </c>
    </row>
    <row r="571" spans="2:21">
      <c r="B571" s="244" t="str">
        <f t="shared" si="25"/>
        <v>__</v>
      </c>
      <c r="C571" s="244" t="str">
        <f>IF(PAF!C579="","",PAF!C579)</f>
        <v/>
      </c>
      <c r="D571" s="245" t="str">
        <f>IF(N571&lt;&gt;"",PAF!$Y579,"")</f>
        <v/>
      </c>
      <c r="E571" s="246" t="str">
        <f>IF(PAF!D579="","",PAF!D579)</f>
        <v/>
      </c>
      <c r="F571" s="246"/>
      <c r="G571" s="245" t="str">
        <f>IF(PAF!E579="","",PAF!E579)</f>
        <v/>
      </c>
      <c r="H571" s="245" t="str">
        <f>IF(PAF!F579="","",PAF!F579)</f>
        <v/>
      </c>
      <c r="I571" s="247" t="str">
        <f>IF(PAF!G579="","",PAF!G579)</f>
        <v/>
      </c>
      <c r="J571" s="247" t="str">
        <f>IF(PAF!H579="","",PAF!H579)</f>
        <v/>
      </c>
      <c r="K571" s="247"/>
      <c r="L571" s="247"/>
      <c r="M571" s="247"/>
      <c r="N571" s="245" t="str">
        <f>IF(PAF!I579="","",PAF!I579)</f>
        <v/>
      </c>
      <c r="O571" s="245" t="str">
        <f>IF(PAF!J579="","",PAF!J579)</f>
        <v/>
      </c>
      <c r="P571" s="245" t="str">
        <f>IF(PAF!K579="","",PAF!K579)</f>
        <v/>
      </c>
      <c r="Q571" s="245" t="str">
        <f>IF(PAF!L579="","",PAF!L579)</f>
        <v/>
      </c>
      <c r="S571" s="153">
        <f t="shared" si="24"/>
        <v>15</v>
      </c>
      <c r="T571" s="154" t="str">
        <f t="shared" si="26"/>
        <v>No</v>
      </c>
      <c r="U571" s="154">
        <v>565</v>
      </c>
    </row>
    <row r="572" spans="2:21">
      <c r="B572" s="244" t="str">
        <f t="shared" si="25"/>
        <v>__</v>
      </c>
      <c r="C572" s="244" t="str">
        <f>IF(PAF!C580="","",PAF!C580)</f>
        <v/>
      </c>
      <c r="D572" s="245" t="str">
        <f>IF(N572&lt;&gt;"",PAF!$Y580,"")</f>
        <v/>
      </c>
      <c r="E572" s="246" t="str">
        <f>IF(PAF!D580="","",PAF!D580)</f>
        <v/>
      </c>
      <c r="F572" s="246"/>
      <c r="G572" s="245" t="str">
        <f>IF(PAF!E580="","",PAF!E580)</f>
        <v/>
      </c>
      <c r="H572" s="245" t="str">
        <f>IF(PAF!F580="","",PAF!F580)</f>
        <v/>
      </c>
      <c r="I572" s="247" t="str">
        <f>IF(PAF!G580="","",PAF!G580)</f>
        <v/>
      </c>
      <c r="J572" s="247" t="str">
        <f>IF(PAF!H580="","",PAF!H580)</f>
        <v/>
      </c>
      <c r="K572" s="247"/>
      <c r="L572" s="247"/>
      <c r="M572" s="247"/>
      <c r="N572" s="245" t="str">
        <f>IF(PAF!I580="","",PAF!I580)</f>
        <v/>
      </c>
      <c r="O572" s="245" t="str">
        <f>IF(PAF!J580="","",PAF!J580)</f>
        <v/>
      </c>
      <c r="P572" s="245" t="str">
        <f>IF(PAF!K580="","",PAF!K580)</f>
        <v/>
      </c>
      <c r="Q572" s="245" t="str">
        <f>IF(PAF!L580="","",PAF!L580)</f>
        <v/>
      </c>
      <c r="S572" s="153">
        <f t="shared" si="24"/>
        <v>15</v>
      </c>
      <c r="T572" s="154" t="str">
        <f t="shared" si="26"/>
        <v>No</v>
      </c>
      <c r="U572" s="154">
        <v>566</v>
      </c>
    </row>
    <row r="573" spans="2:21">
      <c r="B573" s="244" t="str">
        <f t="shared" si="25"/>
        <v>__</v>
      </c>
      <c r="C573" s="244" t="str">
        <f>IF(PAF!C581="","",PAF!C581)</f>
        <v/>
      </c>
      <c r="D573" s="245" t="str">
        <f>IF(N573&lt;&gt;"",PAF!$Y581,"")</f>
        <v/>
      </c>
      <c r="E573" s="246" t="str">
        <f>IF(PAF!D581="","",PAF!D581)</f>
        <v/>
      </c>
      <c r="F573" s="246"/>
      <c r="G573" s="245" t="str">
        <f>IF(PAF!E581="","",PAF!E581)</f>
        <v/>
      </c>
      <c r="H573" s="245" t="str">
        <f>IF(PAF!F581="","",PAF!F581)</f>
        <v/>
      </c>
      <c r="I573" s="247" t="str">
        <f>IF(PAF!G581="","",PAF!G581)</f>
        <v/>
      </c>
      <c r="J573" s="247" t="str">
        <f>IF(PAF!H581="","",PAF!H581)</f>
        <v/>
      </c>
      <c r="K573" s="247"/>
      <c r="L573" s="247"/>
      <c r="M573" s="247"/>
      <c r="N573" s="245" t="str">
        <f>IF(PAF!I581="","",PAF!I581)</f>
        <v/>
      </c>
      <c r="O573" s="245" t="str">
        <f>IF(PAF!J581="","",PAF!J581)</f>
        <v/>
      </c>
      <c r="P573" s="245" t="str">
        <f>IF(PAF!K581="","",PAF!K581)</f>
        <v/>
      </c>
      <c r="Q573" s="245" t="str">
        <f>IF(PAF!L581="","",PAF!L581)</f>
        <v/>
      </c>
      <c r="S573" s="153">
        <f t="shared" si="24"/>
        <v>15</v>
      </c>
      <c r="T573" s="154" t="str">
        <f t="shared" si="26"/>
        <v>No</v>
      </c>
      <c r="U573" s="154">
        <v>567</v>
      </c>
    </row>
    <row r="574" spans="2:21">
      <c r="B574" s="244" t="str">
        <f t="shared" si="25"/>
        <v>__</v>
      </c>
      <c r="C574" s="244" t="str">
        <f>IF(PAF!C582="","",PAF!C582)</f>
        <v/>
      </c>
      <c r="D574" s="245" t="str">
        <f>IF(N574&lt;&gt;"",PAF!$Y582,"")</f>
        <v/>
      </c>
      <c r="E574" s="246" t="str">
        <f>IF(PAF!D582="","",PAF!D582)</f>
        <v/>
      </c>
      <c r="F574" s="246"/>
      <c r="G574" s="245" t="str">
        <f>IF(PAF!E582="","",PAF!E582)</f>
        <v/>
      </c>
      <c r="H574" s="245" t="str">
        <f>IF(PAF!F582="","",PAF!F582)</f>
        <v/>
      </c>
      <c r="I574" s="247" t="str">
        <f>IF(PAF!G582="","",PAF!G582)</f>
        <v/>
      </c>
      <c r="J574" s="247" t="str">
        <f>IF(PAF!H582="","",PAF!H582)</f>
        <v/>
      </c>
      <c r="K574" s="247"/>
      <c r="L574" s="247"/>
      <c r="M574" s="247"/>
      <c r="N574" s="245" t="str">
        <f>IF(PAF!I582="","",PAF!I582)</f>
        <v/>
      </c>
      <c r="O574" s="245" t="str">
        <f>IF(PAF!J582="","",PAF!J582)</f>
        <v/>
      </c>
      <c r="P574" s="245" t="str">
        <f>IF(PAF!K582="","",PAF!K582)</f>
        <v/>
      </c>
      <c r="Q574" s="245" t="str">
        <f>IF(PAF!L582="","",PAF!L582)</f>
        <v/>
      </c>
      <c r="S574" s="153">
        <f t="shared" si="24"/>
        <v>15</v>
      </c>
      <c r="T574" s="154" t="str">
        <f t="shared" si="26"/>
        <v>No</v>
      </c>
      <c r="U574" s="154">
        <v>568</v>
      </c>
    </row>
    <row r="575" spans="2:21">
      <c r="B575" s="244" t="str">
        <f t="shared" si="25"/>
        <v>__</v>
      </c>
      <c r="C575" s="244" t="str">
        <f>IF(PAF!C583="","",PAF!C583)</f>
        <v/>
      </c>
      <c r="D575" s="245" t="str">
        <f>IF(N575&lt;&gt;"",PAF!$Y583,"")</f>
        <v/>
      </c>
      <c r="E575" s="246" t="str">
        <f>IF(PAF!D583="","",PAF!D583)</f>
        <v/>
      </c>
      <c r="F575" s="246"/>
      <c r="G575" s="245" t="str">
        <f>IF(PAF!E583="","",PAF!E583)</f>
        <v/>
      </c>
      <c r="H575" s="245" t="str">
        <f>IF(PAF!F583="","",PAF!F583)</f>
        <v/>
      </c>
      <c r="I575" s="247" t="str">
        <f>IF(PAF!G583="","",PAF!G583)</f>
        <v/>
      </c>
      <c r="J575" s="247" t="str">
        <f>IF(PAF!H583="","",PAF!H583)</f>
        <v/>
      </c>
      <c r="K575" s="247"/>
      <c r="L575" s="247"/>
      <c r="M575" s="247"/>
      <c r="N575" s="245" t="str">
        <f>IF(PAF!I583="","",PAF!I583)</f>
        <v/>
      </c>
      <c r="O575" s="245" t="str">
        <f>IF(PAF!J583="","",PAF!J583)</f>
        <v/>
      </c>
      <c r="P575" s="245" t="str">
        <f>IF(PAF!K583="","",PAF!K583)</f>
        <v/>
      </c>
      <c r="Q575" s="245" t="str">
        <f>IF(PAF!L583="","",PAF!L583)</f>
        <v/>
      </c>
      <c r="S575" s="153">
        <f t="shared" si="24"/>
        <v>15</v>
      </c>
      <c r="T575" s="154" t="str">
        <f t="shared" si="26"/>
        <v>No</v>
      </c>
      <c r="U575" s="154">
        <v>569</v>
      </c>
    </row>
    <row r="576" spans="2:21">
      <c r="B576" s="244" t="str">
        <f t="shared" si="25"/>
        <v>__</v>
      </c>
      <c r="C576" s="244" t="str">
        <f>IF(PAF!C584="","",PAF!C584)</f>
        <v/>
      </c>
      <c r="D576" s="245" t="str">
        <f>IF(N576&lt;&gt;"",PAF!$Y584,"")</f>
        <v/>
      </c>
      <c r="E576" s="246" t="str">
        <f>IF(PAF!D584="","",PAF!D584)</f>
        <v/>
      </c>
      <c r="F576" s="246"/>
      <c r="G576" s="245" t="str">
        <f>IF(PAF!E584="","",PAF!E584)</f>
        <v/>
      </c>
      <c r="H576" s="245" t="str">
        <f>IF(PAF!F584="","",PAF!F584)</f>
        <v/>
      </c>
      <c r="I576" s="247" t="str">
        <f>IF(PAF!G584="","",PAF!G584)</f>
        <v/>
      </c>
      <c r="J576" s="247" t="str">
        <f>IF(PAF!H584="","",PAF!H584)</f>
        <v/>
      </c>
      <c r="K576" s="247"/>
      <c r="L576" s="247"/>
      <c r="M576" s="247"/>
      <c r="N576" s="245" t="str">
        <f>IF(PAF!I584="","",PAF!I584)</f>
        <v/>
      </c>
      <c r="O576" s="245" t="str">
        <f>IF(PAF!J584="","",PAF!J584)</f>
        <v/>
      </c>
      <c r="P576" s="245" t="str">
        <f>IF(PAF!K584="","",PAF!K584)</f>
        <v/>
      </c>
      <c r="Q576" s="245" t="str">
        <f>IF(PAF!L584="","",PAF!L584)</f>
        <v/>
      </c>
      <c r="S576" s="153">
        <f t="shared" si="24"/>
        <v>15</v>
      </c>
      <c r="T576" s="154" t="str">
        <f t="shared" si="26"/>
        <v>No</v>
      </c>
      <c r="U576" s="154">
        <v>570</v>
      </c>
    </row>
    <row r="577" spans="2:21">
      <c r="B577" s="244" t="str">
        <f t="shared" si="25"/>
        <v>__</v>
      </c>
      <c r="C577" s="244" t="str">
        <f>IF(PAF!C585="","",PAF!C585)</f>
        <v/>
      </c>
      <c r="D577" s="245" t="str">
        <f>IF(N577&lt;&gt;"",PAF!$Y585,"")</f>
        <v/>
      </c>
      <c r="E577" s="246" t="str">
        <f>IF(PAF!D585="","",PAF!D585)</f>
        <v/>
      </c>
      <c r="F577" s="246"/>
      <c r="G577" s="245" t="str">
        <f>IF(PAF!E585="","",PAF!E585)</f>
        <v/>
      </c>
      <c r="H577" s="245" t="str">
        <f>IF(PAF!F585="","",PAF!F585)</f>
        <v/>
      </c>
      <c r="I577" s="247" t="str">
        <f>IF(PAF!G585="","",PAF!G585)</f>
        <v/>
      </c>
      <c r="J577" s="247" t="str">
        <f>IF(PAF!H585="","",PAF!H585)</f>
        <v/>
      </c>
      <c r="K577" s="247"/>
      <c r="L577" s="247"/>
      <c r="M577" s="247"/>
      <c r="N577" s="245" t="str">
        <f>IF(PAF!I585="","",PAF!I585)</f>
        <v/>
      </c>
      <c r="O577" s="245" t="str">
        <f>IF(PAF!J585="","",PAF!J585)</f>
        <v/>
      </c>
      <c r="P577" s="245" t="str">
        <f>IF(PAF!K585="","",PAF!K585)</f>
        <v/>
      </c>
      <c r="Q577" s="245" t="str">
        <f>IF(PAF!L585="","",PAF!L585)</f>
        <v/>
      </c>
      <c r="S577" s="153">
        <f t="shared" si="24"/>
        <v>15</v>
      </c>
      <c r="T577" s="154" t="str">
        <f t="shared" si="26"/>
        <v>No</v>
      </c>
      <c r="U577" s="154">
        <v>571</v>
      </c>
    </row>
    <row r="578" spans="2:21">
      <c r="B578" s="244" t="str">
        <f t="shared" si="25"/>
        <v>__</v>
      </c>
      <c r="C578" s="244" t="str">
        <f>IF(PAF!C586="","",PAF!C586)</f>
        <v/>
      </c>
      <c r="D578" s="245" t="str">
        <f>IF(N578&lt;&gt;"",PAF!$Y586,"")</f>
        <v/>
      </c>
      <c r="E578" s="246" t="str">
        <f>IF(PAF!D586="","",PAF!D586)</f>
        <v/>
      </c>
      <c r="F578" s="246"/>
      <c r="G578" s="245" t="str">
        <f>IF(PAF!E586="","",PAF!E586)</f>
        <v/>
      </c>
      <c r="H578" s="245" t="str">
        <f>IF(PAF!F586="","",PAF!F586)</f>
        <v/>
      </c>
      <c r="I578" s="247" t="str">
        <f>IF(PAF!G586="","",PAF!G586)</f>
        <v/>
      </c>
      <c r="J578" s="247" t="str">
        <f>IF(PAF!H586="","",PAF!H586)</f>
        <v/>
      </c>
      <c r="K578" s="247"/>
      <c r="L578" s="247"/>
      <c r="M578" s="247"/>
      <c r="N578" s="245" t="str">
        <f>IF(PAF!I586="","",PAF!I586)</f>
        <v/>
      </c>
      <c r="O578" s="245" t="str">
        <f>IF(PAF!J586="","",PAF!J586)</f>
        <v/>
      </c>
      <c r="P578" s="245" t="str">
        <f>IF(PAF!K586="","",PAF!K586)</f>
        <v/>
      </c>
      <c r="Q578" s="245" t="str">
        <f>IF(PAF!L586="","",PAF!L586)</f>
        <v/>
      </c>
      <c r="S578" s="153">
        <f t="shared" si="24"/>
        <v>15</v>
      </c>
      <c r="T578" s="154" t="str">
        <f t="shared" si="26"/>
        <v>No</v>
      </c>
      <c r="U578" s="154">
        <v>572</v>
      </c>
    </row>
    <row r="579" spans="2:21">
      <c r="B579" s="244" t="str">
        <f t="shared" si="25"/>
        <v>__</v>
      </c>
      <c r="C579" s="244" t="str">
        <f>IF(PAF!C587="","",PAF!C587)</f>
        <v/>
      </c>
      <c r="D579" s="245" t="str">
        <f>IF(N579&lt;&gt;"",PAF!$Y587,"")</f>
        <v/>
      </c>
      <c r="E579" s="246" t="str">
        <f>IF(PAF!D587="","",PAF!D587)</f>
        <v/>
      </c>
      <c r="F579" s="246"/>
      <c r="G579" s="245" t="str">
        <f>IF(PAF!E587="","",PAF!E587)</f>
        <v/>
      </c>
      <c r="H579" s="245" t="str">
        <f>IF(PAF!F587="","",PAF!F587)</f>
        <v/>
      </c>
      <c r="I579" s="247" t="str">
        <f>IF(PAF!G587="","",PAF!G587)</f>
        <v/>
      </c>
      <c r="J579" s="247" t="str">
        <f>IF(PAF!H587="","",PAF!H587)</f>
        <v/>
      </c>
      <c r="K579" s="247"/>
      <c r="L579" s="247"/>
      <c r="M579" s="247"/>
      <c r="N579" s="245" t="str">
        <f>IF(PAF!I587="","",PAF!I587)</f>
        <v/>
      </c>
      <c r="O579" s="245" t="str">
        <f>IF(PAF!J587="","",PAF!J587)</f>
        <v/>
      </c>
      <c r="P579" s="245" t="str">
        <f>IF(PAF!K587="","",PAF!K587)</f>
        <v/>
      </c>
      <c r="Q579" s="245" t="str">
        <f>IF(PAF!L587="","",PAF!L587)</f>
        <v/>
      </c>
      <c r="S579" s="153">
        <f t="shared" si="24"/>
        <v>15</v>
      </c>
      <c r="T579" s="154" t="str">
        <f t="shared" si="26"/>
        <v>No</v>
      </c>
      <c r="U579" s="154">
        <v>573</v>
      </c>
    </row>
    <row r="580" spans="2:21">
      <c r="B580" s="244" t="str">
        <f t="shared" si="25"/>
        <v>__</v>
      </c>
      <c r="C580" s="244" t="str">
        <f>IF(PAF!C588="","",PAF!C588)</f>
        <v/>
      </c>
      <c r="D580" s="245" t="str">
        <f>IF(N580&lt;&gt;"",PAF!$Y588,"")</f>
        <v/>
      </c>
      <c r="E580" s="246" t="str">
        <f>IF(PAF!D588="","",PAF!D588)</f>
        <v/>
      </c>
      <c r="F580" s="246"/>
      <c r="G580" s="245" t="str">
        <f>IF(PAF!E588="","",PAF!E588)</f>
        <v/>
      </c>
      <c r="H580" s="245" t="str">
        <f>IF(PAF!F588="","",PAF!F588)</f>
        <v/>
      </c>
      <c r="I580" s="247" t="str">
        <f>IF(PAF!G588="","",PAF!G588)</f>
        <v/>
      </c>
      <c r="J580" s="247" t="str">
        <f>IF(PAF!H588="","",PAF!H588)</f>
        <v/>
      </c>
      <c r="K580" s="247"/>
      <c r="L580" s="247"/>
      <c r="M580" s="247"/>
      <c r="N580" s="245" t="str">
        <f>IF(PAF!I588="","",PAF!I588)</f>
        <v/>
      </c>
      <c r="O580" s="245" t="str">
        <f>IF(PAF!J588="","",PAF!J588)</f>
        <v/>
      </c>
      <c r="P580" s="245" t="str">
        <f>IF(PAF!K588="","",PAF!K588)</f>
        <v/>
      </c>
      <c r="Q580" s="245" t="str">
        <f>IF(PAF!L588="","",PAF!L588)</f>
        <v/>
      </c>
      <c r="S580" s="153">
        <f t="shared" si="24"/>
        <v>15</v>
      </c>
      <c r="T580" s="154" t="str">
        <f t="shared" si="26"/>
        <v>No</v>
      </c>
      <c r="U580" s="154">
        <v>574</v>
      </c>
    </row>
    <row r="581" spans="2:21">
      <c r="B581" s="244" t="str">
        <f t="shared" si="25"/>
        <v>__</v>
      </c>
      <c r="C581" s="244" t="str">
        <f>IF(PAF!C589="","",PAF!C589)</f>
        <v/>
      </c>
      <c r="D581" s="245" t="str">
        <f>IF(N581&lt;&gt;"",PAF!$Y589,"")</f>
        <v/>
      </c>
      <c r="E581" s="246" t="str">
        <f>IF(PAF!D589="","",PAF!D589)</f>
        <v/>
      </c>
      <c r="F581" s="246"/>
      <c r="G581" s="245" t="str">
        <f>IF(PAF!E589="","",PAF!E589)</f>
        <v/>
      </c>
      <c r="H581" s="245" t="str">
        <f>IF(PAF!F589="","",PAF!F589)</f>
        <v/>
      </c>
      <c r="I581" s="247" t="str">
        <f>IF(PAF!G589="","",PAF!G589)</f>
        <v/>
      </c>
      <c r="J581" s="247" t="str">
        <f>IF(PAF!H589="","",PAF!H589)</f>
        <v/>
      </c>
      <c r="K581" s="247"/>
      <c r="L581" s="247"/>
      <c r="M581" s="247"/>
      <c r="N581" s="245" t="str">
        <f>IF(PAF!I589="","",PAF!I589)</f>
        <v/>
      </c>
      <c r="O581" s="245" t="str">
        <f>IF(PAF!J589="","",PAF!J589)</f>
        <v/>
      </c>
      <c r="P581" s="245" t="str">
        <f>IF(PAF!K589="","",PAF!K589)</f>
        <v/>
      </c>
      <c r="Q581" s="245" t="str">
        <f>IF(PAF!L589="","",PAF!L589)</f>
        <v/>
      </c>
      <c r="S581" s="153">
        <f t="shared" si="24"/>
        <v>15</v>
      </c>
      <c r="T581" s="154" t="str">
        <f t="shared" si="26"/>
        <v>No</v>
      </c>
      <c r="U581" s="154">
        <v>575</v>
      </c>
    </row>
    <row r="582" spans="2:21">
      <c r="B582" s="244" t="str">
        <f t="shared" si="25"/>
        <v>__</v>
      </c>
      <c r="C582" s="244" t="str">
        <f>IF(PAF!C590="","",PAF!C590)</f>
        <v/>
      </c>
      <c r="D582" s="245" t="str">
        <f>IF(N582&lt;&gt;"",PAF!$Y590,"")</f>
        <v/>
      </c>
      <c r="E582" s="246" t="str">
        <f>IF(PAF!D590="","",PAF!D590)</f>
        <v/>
      </c>
      <c r="F582" s="246"/>
      <c r="G582" s="245" t="str">
        <f>IF(PAF!E590="","",PAF!E590)</f>
        <v/>
      </c>
      <c r="H582" s="245" t="str">
        <f>IF(PAF!F590="","",PAF!F590)</f>
        <v/>
      </c>
      <c r="I582" s="247" t="str">
        <f>IF(PAF!G590="","",PAF!G590)</f>
        <v/>
      </c>
      <c r="J582" s="247" t="str">
        <f>IF(PAF!H590="","",PAF!H590)</f>
        <v/>
      </c>
      <c r="K582" s="247"/>
      <c r="L582" s="247"/>
      <c r="M582" s="247"/>
      <c r="N582" s="245" t="str">
        <f>IF(PAF!I590="","",PAF!I590)</f>
        <v/>
      </c>
      <c r="O582" s="245" t="str">
        <f>IF(PAF!J590="","",PAF!J590)</f>
        <v/>
      </c>
      <c r="P582" s="245" t="str">
        <f>IF(PAF!K590="","",PAF!K590)</f>
        <v/>
      </c>
      <c r="Q582" s="245" t="str">
        <f>IF(PAF!L590="","",PAF!L590)</f>
        <v/>
      </c>
      <c r="S582" s="153">
        <f t="shared" si="24"/>
        <v>15</v>
      </c>
      <c r="T582" s="154" t="str">
        <f t="shared" si="26"/>
        <v>No</v>
      </c>
      <c r="U582" s="154">
        <v>576</v>
      </c>
    </row>
    <row r="583" spans="2:21">
      <c r="B583" s="244" t="str">
        <f t="shared" si="25"/>
        <v>__</v>
      </c>
      <c r="C583" s="244" t="str">
        <f>IF(PAF!C591="","",PAF!C591)</f>
        <v/>
      </c>
      <c r="D583" s="245" t="str">
        <f>IF(N583&lt;&gt;"",PAF!$Y591,"")</f>
        <v/>
      </c>
      <c r="E583" s="246" t="str">
        <f>IF(PAF!D591="","",PAF!D591)</f>
        <v/>
      </c>
      <c r="F583" s="246"/>
      <c r="G583" s="245" t="str">
        <f>IF(PAF!E591="","",PAF!E591)</f>
        <v/>
      </c>
      <c r="H583" s="245" t="str">
        <f>IF(PAF!F591="","",PAF!F591)</f>
        <v/>
      </c>
      <c r="I583" s="247" t="str">
        <f>IF(PAF!G591="","",PAF!G591)</f>
        <v/>
      </c>
      <c r="J583" s="247" t="str">
        <f>IF(PAF!H591="","",PAF!H591)</f>
        <v/>
      </c>
      <c r="K583" s="247"/>
      <c r="L583" s="247"/>
      <c r="M583" s="247"/>
      <c r="N583" s="245" t="str">
        <f>IF(PAF!I591="","",PAF!I591)</f>
        <v/>
      </c>
      <c r="O583" s="245" t="str">
        <f>IF(PAF!J591="","",PAF!J591)</f>
        <v/>
      </c>
      <c r="P583" s="245" t="str">
        <f>IF(PAF!K591="","",PAF!K591)</f>
        <v/>
      </c>
      <c r="Q583" s="245" t="str">
        <f>IF(PAF!L591="","",PAF!L591)</f>
        <v/>
      </c>
      <c r="S583" s="153">
        <f t="shared" ref="S583:S646" si="27">COUNTIF(C583:Q583,"")</f>
        <v>15</v>
      </c>
      <c r="T583" s="154" t="str">
        <f t="shared" si="26"/>
        <v>No</v>
      </c>
      <c r="U583" s="154">
        <v>577</v>
      </c>
    </row>
    <row r="584" spans="2:21">
      <c r="B584" s="244" t="str">
        <f t="shared" ref="B584:B647" si="28">CONCATENATE($D$2,"_",$D$3,"_",$D$4)</f>
        <v>__</v>
      </c>
      <c r="C584" s="244" t="str">
        <f>IF(PAF!C592="","",PAF!C592)</f>
        <v/>
      </c>
      <c r="D584" s="245" t="str">
        <f>IF(N584&lt;&gt;"",PAF!$Y592,"")</f>
        <v/>
      </c>
      <c r="E584" s="246" t="str">
        <f>IF(PAF!D592="","",PAF!D592)</f>
        <v/>
      </c>
      <c r="F584" s="246"/>
      <c r="G584" s="245" t="str">
        <f>IF(PAF!E592="","",PAF!E592)</f>
        <v/>
      </c>
      <c r="H584" s="245" t="str">
        <f>IF(PAF!F592="","",PAF!F592)</f>
        <v/>
      </c>
      <c r="I584" s="247" t="str">
        <f>IF(PAF!G592="","",PAF!G592)</f>
        <v/>
      </c>
      <c r="J584" s="247" t="str">
        <f>IF(PAF!H592="","",PAF!H592)</f>
        <v/>
      </c>
      <c r="K584" s="247"/>
      <c r="L584" s="247"/>
      <c r="M584" s="247"/>
      <c r="N584" s="245" t="str">
        <f>IF(PAF!I592="","",PAF!I592)</f>
        <v/>
      </c>
      <c r="O584" s="245" t="str">
        <f>IF(PAF!J592="","",PAF!J592)</f>
        <v/>
      </c>
      <c r="P584" s="245" t="str">
        <f>IF(PAF!K592="","",PAF!K592)</f>
        <v/>
      </c>
      <c r="Q584" s="245" t="str">
        <f>IF(PAF!L592="","",PAF!L592)</f>
        <v/>
      </c>
      <c r="S584" s="153">
        <f t="shared" si="27"/>
        <v>15</v>
      </c>
      <c r="T584" s="154" t="str">
        <f t="shared" ref="T584:T647" si="29">IF(AND(S584&gt;4,S584&lt;14),"Missing data","No")</f>
        <v>No</v>
      </c>
      <c r="U584" s="154">
        <v>578</v>
      </c>
    </row>
    <row r="585" spans="2:21">
      <c r="B585" s="244" t="str">
        <f t="shared" si="28"/>
        <v>__</v>
      </c>
      <c r="C585" s="244" t="str">
        <f>IF(PAF!C593="","",PAF!C593)</f>
        <v/>
      </c>
      <c r="D585" s="245" t="str">
        <f>IF(N585&lt;&gt;"",PAF!$Y593,"")</f>
        <v/>
      </c>
      <c r="E585" s="246" t="str">
        <f>IF(PAF!D593="","",PAF!D593)</f>
        <v/>
      </c>
      <c r="F585" s="246"/>
      <c r="G585" s="245" t="str">
        <f>IF(PAF!E593="","",PAF!E593)</f>
        <v/>
      </c>
      <c r="H585" s="245" t="str">
        <f>IF(PAF!F593="","",PAF!F593)</f>
        <v/>
      </c>
      <c r="I585" s="247" t="str">
        <f>IF(PAF!G593="","",PAF!G593)</f>
        <v/>
      </c>
      <c r="J585" s="247" t="str">
        <f>IF(PAF!H593="","",PAF!H593)</f>
        <v/>
      </c>
      <c r="K585" s="247"/>
      <c r="L585" s="247"/>
      <c r="M585" s="247"/>
      <c r="N585" s="245" t="str">
        <f>IF(PAF!I593="","",PAF!I593)</f>
        <v/>
      </c>
      <c r="O585" s="245" t="str">
        <f>IF(PAF!J593="","",PAF!J593)</f>
        <v/>
      </c>
      <c r="P585" s="245" t="str">
        <f>IF(PAF!K593="","",PAF!K593)</f>
        <v/>
      </c>
      <c r="Q585" s="245" t="str">
        <f>IF(PAF!L593="","",PAF!L593)</f>
        <v/>
      </c>
      <c r="S585" s="153">
        <f t="shared" si="27"/>
        <v>15</v>
      </c>
      <c r="T585" s="154" t="str">
        <f t="shared" si="29"/>
        <v>No</v>
      </c>
      <c r="U585" s="154">
        <v>579</v>
      </c>
    </row>
    <row r="586" spans="2:21">
      <c r="B586" s="244" t="str">
        <f t="shared" si="28"/>
        <v>__</v>
      </c>
      <c r="C586" s="244" t="str">
        <f>IF(PAF!C594="","",PAF!C594)</f>
        <v/>
      </c>
      <c r="D586" s="245" t="str">
        <f>IF(N586&lt;&gt;"",PAF!$Y594,"")</f>
        <v/>
      </c>
      <c r="E586" s="246" t="str">
        <f>IF(PAF!D594="","",PAF!D594)</f>
        <v/>
      </c>
      <c r="F586" s="246"/>
      <c r="G586" s="245" t="str">
        <f>IF(PAF!E594="","",PAF!E594)</f>
        <v/>
      </c>
      <c r="H586" s="245" t="str">
        <f>IF(PAF!F594="","",PAF!F594)</f>
        <v/>
      </c>
      <c r="I586" s="247" t="str">
        <f>IF(PAF!G594="","",PAF!G594)</f>
        <v/>
      </c>
      <c r="J586" s="247" t="str">
        <f>IF(PAF!H594="","",PAF!H594)</f>
        <v/>
      </c>
      <c r="K586" s="247"/>
      <c r="L586" s="247"/>
      <c r="M586" s="247"/>
      <c r="N586" s="245" t="str">
        <f>IF(PAF!I594="","",PAF!I594)</f>
        <v/>
      </c>
      <c r="O586" s="245" t="str">
        <f>IF(PAF!J594="","",PAF!J594)</f>
        <v/>
      </c>
      <c r="P586" s="245" t="str">
        <f>IF(PAF!K594="","",PAF!K594)</f>
        <v/>
      </c>
      <c r="Q586" s="245" t="str">
        <f>IF(PAF!L594="","",PAF!L594)</f>
        <v/>
      </c>
      <c r="S586" s="153">
        <f t="shared" si="27"/>
        <v>15</v>
      </c>
      <c r="T586" s="154" t="str">
        <f t="shared" si="29"/>
        <v>No</v>
      </c>
      <c r="U586" s="154">
        <v>580</v>
      </c>
    </row>
    <row r="587" spans="2:21">
      <c r="B587" s="244" t="str">
        <f t="shared" si="28"/>
        <v>__</v>
      </c>
      <c r="C587" s="244" t="str">
        <f>IF(PAF!C595="","",PAF!C595)</f>
        <v/>
      </c>
      <c r="D587" s="245" t="str">
        <f>IF(N587&lt;&gt;"",PAF!$Y595,"")</f>
        <v/>
      </c>
      <c r="E587" s="246" t="str">
        <f>IF(PAF!D595="","",PAF!D595)</f>
        <v/>
      </c>
      <c r="F587" s="246"/>
      <c r="G587" s="245" t="str">
        <f>IF(PAF!E595="","",PAF!E595)</f>
        <v/>
      </c>
      <c r="H587" s="245" t="str">
        <f>IF(PAF!F595="","",PAF!F595)</f>
        <v/>
      </c>
      <c r="I587" s="247" t="str">
        <f>IF(PAF!G595="","",PAF!G595)</f>
        <v/>
      </c>
      <c r="J587" s="247" t="str">
        <f>IF(PAF!H595="","",PAF!H595)</f>
        <v/>
      </c>
      <c r="K587" s="247"/>
      <c r="L587" s="247"/>
      <c r="M587" s="247"/>
      <c r="N587" s="245" t="str">
        <f>IF(PAF!I595="","",PAF!I595)</f>
        <v/>
      </c>
      <c r="O587" s="245" t="str">
        <f>IF(PAF!J595="","",PAF!J595)</f>
        <v/>
      </c>
      <c r="P587" s="245" t="str">
        <f>IF(PAF!K595="","",PAF!K595)</f>
        <v/>
      </c>
      <c r="Q587" s="245" t="str">
        <f>IF(PAF!L595="","",PAF!L595)</f>
        <v/>
      </c>
      <c r="S587" s="153">
        <f t="shared" si="27"/>
        <v>15</v>
      </c>
      <c r="T587" s="154" t="str">
        <f t="shared" si="29"/>
        <v>No</v>
      </c>
      <c r="U587" s="154">
        <v>581</v>
      </c>
    </row>
    <row r="588" spans="2:21">
      <c r="B588" s="244" t="str">
        <f t="shared" si="28"/>
        <v>__</v>
      </c>
      <c r="C588" s="244" t="str">
        <f>IF(PAF!C596="","",PAF!C596)</f>
        <v/>
      </c>
      <c r="D588" s="245" t="str">
        <f>IF(N588&lt;&gt;"",PAF!$Y596,"")</f>
        <v/>
      </c>
      <c r="E588" s="246" t="str">
        <f>IF(PAF!D596="","",PAF!D596)</f>
        <v/>
      </c>
      <c r="F588" s="246"/>
      <c r="G588" s="245" t="str">
        <f>IF(PAF!E596="","",PAF!E596)</f>
        <v/>
      </c>
      <c r="H588" s="245" t="str">
        <f>IF(PAF!F596="","",PAF!F596)</f>
        <v/>
      </c>
      <c r="I588" s="247" t="str">
        <f>IF(PAF!G596="","",PAF!G596)</f>
        <v/>
      </c>
      <c r="J588" s="247" t="str">
        <f>IF(PAF!H596="","",PAF!H596)</f>
        <v/>
      </c>
      <c r="K588" s="247"/>
      <c r="L588" s="247"/>
      <c r="M588" s="247"/>
      <c r="N588" s="245" t="str">
        <f>IF(PAF!I596="","",PAF!I596)</f>
        <v/>
      </c>
      <c r="O588" s="245" t="str">
        <f>IF(PAF!J596="","",PAF!J596)</f>
        <v/>
      </c>
      <c r="P588" s="245" t="str">
        <f>IF(PAF!K596="","",PAF!K596)</f>
        <v/>
      </c>
      <c r="Q588" s="245" t="str">
        <f>IF(PAF!L596="","",PAF!L596)</f>
        <v/>
      </c>
      <c r="S588" s="153">
        <f t="shared" si="27"/>
        <v>15</v>
      </c>
      <c r="T588" s="154" t="str">
        <f t="shared" si="29"/>
        <v>No</v>
      </c>
      <c r="U588" s="154">
        <v>582</v>
      </c>
    </row>
    <row r="589" spans="2:21">
      <c r="B589" s="244" t="str">
        <f t="shared" si="28"/>
        <v>__</v>
      </c>
      <c r="C589" s="244" t="str">
        <f>IF(PAF!C597="","",PAF!C597)</f>
        <v/>
      </c>
      <c r="D589" s="245" t="str">
        <f>IF(N589&lt;&gt;"",PAF!$Y597,"")</f>
        <v/>
      </c>
      <c r="E589" s="246" t="str">
        <f>IF(PAF!D597="","",PAF!D597)</f>
        <v/>
      </c>
      <c r="F589" s="246"/>
      <c r="G589" s="245" t="str">
        <f>IF(PAF!E597="","",PAF!E597)</f>
        <v/>
      </c>
      <c r="H589" s="245" t="str">
        <f>IF(PAF!F597="","",PAF!F597)</f>
        <v/>
      </c>
      <c r="I589" s="247" t="str">
        <f>IF(PAF!G597="","",PAF!G597)</f>
        <v/>
      </c>
      <c r="J589" s="247" t="str">
        <f>IF(PAF!H597="","",PAF!H597)</f>
        <v/>
      </c>
      <c r="K589" s="247"/>
      <c r="L589" s="247"/>
      <c r="M589" s="247"/>
      <c r="N589" s="245" t="str">
        <f>IF(PAF!I597="","",PAF!I597)</f>
        <v/>
      </c>
      <c r="O589" s="245" t="str">
        <f>IF(PAF!J597="","",PAF!J597)</f>
        <v/>
      </c>
      <c r="P589" s="245" t="str">
        <f>IF(PAF!K597="","",PAF!K597)</f>
        <v/>
      </c>
      <c r="Q589" s="245" t="str">
        <f>IF(PAF!L597="","",PAF!L597)</f>
        <v/>
      </c>
      <c r="S589" s="153">
        <f t="shared" si="27"/>
        <v>15</v>
      </c>
      <c r="T589" s="154" t="str">
        <f t="shared" si="29"/>
        <v>No</v>
      </c>
      <c r="U589" s="154">
        <v>583</v>
      </c>
    </row>
    <row r="590" spans="2:21">
      <c r="B590" s="244" t="str">
        <f t="shared" si="28"/>
        <v>__</v>
      </c>
      <c r="C590" s="244" t="str">
        <f>IF(PAF!C598="","",PAF!C598)</f>
        <v/>
      </c>
      <c r="D590" s="245" t="str">
        <f>IF(N590&lt;&gt;"",PAF!$Y598,"")</f>
        <v/>
      </c>
      <c r="E590" s="246" t="str">
        <f>IF(PAF!D598="","",PAF!D598)</f>
        <v/>
      </c>
      <c r="F590" s="246"/>
      <c r="G590" s="245" t="str">
        <f>IF(PAF!E598="","",PAF!E598)</f>
        <v/>
      </c>
      <c r="H590" s="245" t="str">
        <f>IF(PAF!F598="","",PAF!F598)</f>
        <v/>
      </c>
      <c r="I590" s="247" t="str">
        <f>IF(PAF!G598="","",PAF!G598)</f>
        <v/>
      </c>
      <c r="J590" s="247" t="str">
        <f>IF(PAF!H598="","",PAF!H598)</f>
        <v/>
      </c>
      <c r="K590" s="247"/>
      <c r="L590" s="247"/>
      <c r="M590" s="247"/>
      <c r="N590" s="245" t="str">
        <f>IF(PAF!I598="","",PAF!I598)</f>
        <v/>
      </c>
      <c r="O590" s="245" t="str">
        <f>IF(PAF!J598="","",PAF!J598)</f>
        <v/>
      </c>
      <c r="P590" s="245" t="str">
        <f>IF(PAF!K598="","",PAF!K598)</f>
        <v/>
      </c>
      <c r="Q590" s="245" t="str">
        <f>IF(PAF!L598="","",PAF!L598)</f>
        <v/>
      </c>
      <c r="S590" s="153">
        <f t="shared" si="27"/>
        <v>15</v>
      </c>
      <c r="T590" s="154" t="str">
        <f t="shared" si="29"/>
        <v>No</v>
      </c>
      <c r="U590" s="154">
        <v>584</v>
      </c>
    </row>
    <row r="591" spans="2:21">
      <c r="B591" s="244" t="str">
        <f t="shared" si="28"/>
        <v>__</v>
      </c>
      <c r="C591" s="244" t="str">
        <f>IF(PAF!C599="","",PAF!C599)</f>
        <v/>
      </c>
      <c r="D591" s="245" t="str">
        <f>IF(N591&lt;&gt;"",PAF!$Y599,"")</f>
        <v/>
      </c>
      <c r="E591" s="246" t="str">
        <f>IF(PAF!D599="","",PAF!D599)</f>
        <v/>
      </c>
      <c r="F591" s="246"/>
      <c r="G591" s="245" t="str">
        <f>IF(PAF!E599="","",PAF!E599)</f>
        <v/>
      </c>
      <c r="H591" s="245" t="str">
        <f>IF(PAF!F599="","",PAF!F599)</f>
        <v/>
      </c>
      <c r="I591" s="247" t="str">
        <f>IF(PAF!G599="","",PAF!G599)</f>
        <v/>
      </c>
      <c r="J591" s="247" t="str">
        <f>IF(PAF!H599="","",PAF!H599)</f>
        <v/>
      </c>
      <c r="K591" s="247"/>
      <c r="L591" s="247"/>
      <c r="M591" s="247"/>
      <c r="N591" s="245" t="str">
        <f>IF(PAF!I599="","",PAF!I599)</f>
        <v/>
      </c>
      <c r="O591" s="245" t="str">
        <f>IF(PAF!J599="","",PAF!J599)</f>
        <v/>
      </c>
      <c r="P591" s="245" t="str">
        <f>IF(PAF!K599="","",PAF!K599)</f>
        <v/>
      </c>
      <c r="Q591" s="245" t="str">
        <f>IF(PAF!L599="","",PAF!L599)</f>
        <v/>
      </c>
      <c r="S591" s="153">
        <f t="shared" si="27"/>
        <v>15</v>
      </c>
      <c r="T591" s="154" t="str">
        <f t="shared" si="29"/>
        <v>No</v>
      </c>
      <c r="U591" s="154">
        <v>585</v>
      </c>
    </row>
    <row r="592" spans="2:21">
      <c r="B592" s="244" t="str">
        <f t="shared" si="28"/>
        <v>__</v>
      </c>
      <c r="C592" s="244" t="str">
        <f>IF(PAF!C600="","",PAF!C600)</f>
        <v/>
      </c>
      <c r="D592" s="245" t="str">
        <f>IF(N592&lt;&gt;"",PAF!$Y600,"")</f>
        <v/>
      </c>
      <c r="E592" s="246" t="str">
        <f>IF(PAF!D600="","",PAF!D600)</f>
        <v/>
      </c>
      <c r="F592" s="246"/>
      <c r="G592" s="245" t="str">
        <f>IF(PAF!E600="","",PAF!E600)</f>
        <v/>
      </c>
      <c r="H592" s="245" t="str">
        <f>IF(PAF!F600="","",PAF!F600)</f>
        <v/>
      </c>
      <c r="I592" s="247" t="str">
        <f>IF(PAF!G600="","",PAF!G600)</f>
        <v/>
      </c>
      <c r="J592" s="247" t="str">
        <f>IF(PAF!H600="","",PAF!H600)</f>
        <v/>
      </c>
      <c r="K592" s="247"/>
      <c r="L592" s="247"/>
      <c r="M592" s="247"/>
      <c r="N592" s="245" t="str">
        <f>IF(PAF!I600="","",PAF!I600)</f>
        <v/>
      </c>
      <c r="O592" s="245" t="str">
        <f>IF(PAF!J600="","",PAF!J600)</f>
        <v/>
      </c>
      <c r="P592" s="245" t="str">
        <f>IF(PAF!K600="","",PAF!K600)</f>
        <v/>
      </c>
      <c r="Q592" s="245" t="str">
        <f>IF(PAF!L600="","",PAF!L600)</f>
        <v/>
      </c>
      <c r="S592" s="153">
        <f t="shared" si="27"/>
        <v>15</v>
      </c>
      <c r="T592" s="154" t="str">
        <f t="shared" si="29"/>
        <v>No</v>
      </c>
      <c r="U592" s="154">
        <v>586</v>
      </c>
    </row>
    <row r="593" spans="2:21">
      <c r="B593" s="244" t="str">
        <f t="shared" si="28"/>
        <v>__</v>
      </c>
      <c r="C593" s="244" t="str">
        <f>IF(PAF!C601="","",PAF!C601)</f>
        <v/>
      </c>
      <c r="D593" s="245" t="str">
        <f>IF(N593&lt;&gt;"",PAF!$Y601,"")</f>
        <v/>
      </c>
      <c r="E593" s="246" t="str">
        <f>IF(PAF!D601="","",PAF!D601)</f>
        <v/>
      </c>
      <c r="F593" s="246"/>
      <c r="G593" s="245" t="str">
        <f>IF(PAF!E601="","",PAF!E601)</f>
        <v/>
      </c>
      <c r="H593" s="245" t="str">
        <f>IF(PAF!F601="","",PAF!F601)</f>
        <v/>
      </c>
      <c r="I593" s="247" t="str">
        <f>IF(PAF!G601="","",PAF!G601)</f>
        <v/>
      </c>
      <c r="J593" s="247" t="str">
        <f>IF(PAF!H601="","",PAF!H601)</f>
        <v/>
      </c>
      <c r="K593" s="247"/>
      <c r="L593" s="247"/>
      <c r="M593" s="247"/>
      <c r="N593" s="245" t="str">
        <f>IF(PAF!I601="","",PAF!I601)</f>
        <v/>
      </c>
      <c r="O593" s="245" t="str">
        <f>IF(PAF!J601="","",PAF!J601)</f>
        <v/>
      </c>
      <c r="P593" s="245" t="str">
        <f>IF(PAF!K601="","",PAF!K601)</f>
        <v/>
      </c>
      <c r="Q593" s="245" t="str">
        <f>IF(PAF!L601="","",PAF!L601)</f>
        <v/>
      </c>
      <c r="S593" s="153">
        <f t="shared" si="27"/>
        <v>15</v>
      </c>
      <c r="T593" s="154" t="str">
        <f t="shared" si="29"/>
        <v>No</v>
      </c>
      <c r="U593" s="154">
        <v>587</v>
      </c>
    </row>
    <row r="594" spans="2:21">
      <c r="B594" s="244" t="str">
        <f t="shared" si="28"/>
        <v>__</v>
      </c>
      <c r="C594" s="244" t="str">
        <f>IF(PAF!C602="","",PAF!C602)</f>
        <v/>
      </c>
      <c r="D594" s="245" t="str">
        <f>IF(N594&lt;&gt;"",PAF!$Y602,"")</f>
        <v/>
      </c>
      <c r="E594" s="246" t="str">
        <f>IF(PAF!D602="","",PAF!D602)</f>
        <v/>
      </c>
      <c r="F594" s="246"/>
      <c r="G594" s="245" t="str">
        <f>IF(PAF!E602="","",PAF!E602)</f>
        <v/>
      </c>
      <c r="H594" s="245" t="str">
        <f>IF(PAF!F602="","",PAF!F602)</f>
        <v/>
      </c>
      <c r="I594" s="247" t="str">
        <f>IF(PAF!G602="","",PAF!G602)</f>
        <v/>
      </c>
      <c r="J594" s="247" t="str">
        <f>IF(PAF!H602="","",PAF!H602)</f>
        <v/>
      </c>
      <c r="K594" s="247"/>
      <c r="L594" s="247"/>
      <c r="M594" s="247"/>
      <c r="N594" s="245" t="str">
        <f>IF(PAF!I602="","",PAF!I602)</f>
        <v/>
      </c>
      <c r="O594" s="245" t="str">
        <f>IF(PAF!J602="","",PAF!J602)</f>
        <v/>
      </c>
      <c r="P594" s="245" t="str">
        <f>IF(PAF!K602="","",PAF!K602)</f>
        <v/>
      </c>
      <c r="Q594" s="245" t="str">
        <f>IF(PAF!L602="","",PAF!L602)</f>
        <v/>
      </c>
      <c r="S594" s="153">
        <f t="shared" si="27"/>
        <v>15</v>
      </c>
      <c r="T594" s="154" t="str">
        <f t="shared" si="29"/>
        <v>No</v>
      </c>
      <c r="U594" s="154">
        <v>588</v>
      </c>
    </row>
    <row r="595" spans="2:21">
      <c r="B595" s="244" t="str">
        <f t="shared" si="28"/>
        <v>__</v>
      </c>
      <c r="C595" s="244" t="str">
        <f>IF(PAF!C603="","",PAF!C603)</f>
        <v/>
      </c>
      <c r="D595" s="245" t="str">
        <f>IF(N595&lt;&gt;"",PAF!$Y603,"")</f>
        <v/>
      </c>
      <c r="E595" s="246" t="str">
        <f>IF(PAF!D603="","",PAF!D603)</f>
        <v/>
      </c>
      <c r="F595" s="246"/>
      <c r="G595" s="245" t="str">
        <f>IF(PAF!E603="","",PAF!E603)</f>
        <v/>
      </c>
      <c r="H595" s="245" t="str">
        <f>IF(PAF!F603="","",PAF!F603)</f>
        <v/>
      </c>
      <c r="I595" s="247" t="str">
        <f>IF(PAF!G603="","",PAF!G603)</f>
        <v/>
      </c>
      <c r="J595" s="247" t="str">
        <f>IF(PAF!H603="","",PAF!H603)</f>
        <v/>
      </c>
      <c r="K595" s="247"/>
      <c r="L595" s="247"/>
      <c r="M595" s="247"/>
      <c r="N595" s="245" t="str">
        <f>IF(PAF!I603="","",PAF!I603)</f>
        <v/>
      </c>
      <c r="O595" s="245" t="str">
        <f>IF(PAF!J603="","",PAF!J603)</f>
        <v/>
      </c>
      <c r="P595" s="245" t="str">
        <f>IF(PAF!K603="","",PAF!K603)</f>
        <v/>
      </c>
      <c r="Q595" s="245" t="str">
        <f>IF(PAF!L603="","",PAF!L603)</f>
        <v/>
      </c>
      <c r="S595" s="153">
        <f t="shared" si="27"/>
        <v>15</v>
      </c>
      <c r="T595" s="154" t="str">
        <f t="shared" si="29"/>
        <v>No</v>
      </c>
      <c r="U595" s="154">
        <v>589</v>
      </c>
    </row>
    <row r="596" spans="2:21">
      <c r="B596" s="244" t="str">
        <f t="shared" si="28"/>
        <v>__</v>
      </c>
      <c r="C596" s="244" t="str">
        <f>IF(PAF!C604="","",PAF!C604)</f>
        <v/>
      </c>
      <c r="D596" s="245" t="str">
        <f>IF(N596&lt;&gt;"",PAF!$Y604,"")</f>
        <v/>
      </c>
      <c r="E596" s="246" t="str">
        <f>IF(PAF!D604="","",PAF!D604)</f>
        <v/>
      </c>
      <c r="F596" s="246"/>
      <c r="G596" s="245" t="str">
        <f>IF(PAF!E604="","",PAF!E604)</f>
        <v/>
      </c>
      <c r="H596" s="245" t="str">
        <f>IF(PAF!F604="","",PAF!F604)</f>
        <v/>
      </c>
      <c r="I596" s="247" t="str">
        <f>IF(PAF!G604="","",PAF!G604)</f>
        <v/>
      </c>
      <c r="J596" s="247" t="str">
        <f>IF(PAF!H604="","",PAF!H604)</f>
        <v/>
      </c>
      <c r="K596" s="247"/>
      <c r="L596" s="247"/>
      <c r="M596" s="247"/>
      <c r="N596" s="245" t="str">
        <f>IF(PAF!I604="","",PAF!I604)</f>
        <v/>
      </c>
      <c r="O596" s="245" t="str">
        <f>IF(PAF!J604="","",PAF!J604)</f>
        <v/>
      </c>
      <c r="P596" s="245" t="str">
        <f>IF(PAF!K604="","",PAF!K604)</f>
        <v/>
      </c>
      <c r="Q596" s="245" t="str">
        <f>IF(PAF!L604="","",PAF!L604)</f>
        <v/>
      </c>
      <c r="S596" s="153">
        <f t="shared" si="27"/>
        <v>15</v>
      </c>
      <c r="T596" s="154" t="str">
        <f t="shared" si="29"/>
        <v>No</v>
      </c>
      <c r="U596" s="154">
        <v>590</v>
      </c>
    </row>
    <row r="597" spans="2:21">
      <c r="B597" s="244" t="str">
        <f t="shared" si="28"/>
        <v>__</v>
      </c>
      <c r="C597" s="244" t="str">
        <f>IF(PAF!C605="","",PAF!C605)</f>
        <v/>
      </c>
      <c r="D597" s="245" t="str">
        <f>IF(N597&lt;&gt;"",PAF!$Y605,"")</f>
        <v/>
      </c>
      <c r="E597" s="246" t="str">
        <f>IF(PAF!D605="","",PAF!D605)</f>
        <v/>
      </c>
      <c r="F597" s="246"/>
      <c r="G597" s="245" t="str">
        <f>IF(PAF!E605="","",PAF!E605)</f>
        <v/>
      </c>
      <c r="H597" s="245" t="str">
        <f>IF(PAF!F605="","",PAF!F605)</f>
        <v/>
      </c>
      <c r="I597" s="247" t="str">
        <f>IF(PAF!G605="","",PAF!G605)</f>
        <v/>
      </c>
      <c r="J597" s="247" t="str">
        <f>IF(PAF!H605="","",PAF!H605)</f>
        <v/>
      </c>
      <c r="K597" s="247"/>
      <c r="L597" s="247"/>
      <c r="M597" s="247"/>
      <c r="N597" s="245" t="str">
        <f>IF(PAF!I605="","",PAF!I605)</f>
        <v/>
      </c>
      <c r="O597" s="245" t="str">
        <f>IF(PAF!J605="","",PAF!J605)</f>
        <v/>
      </c>
      <c r="P597" s="245" t="str">
        <f>IF(PAF!K605="","",PAF!K605)</f>
        <v/>
      </c>
      <c r="Q597" s="245" t="str">
        <f>IF(PAF!L605="","",PAF!L605)</f>
        <v/>
      </c>
      <c r="S597" s="153">
        <f t="shared" si="27"/>
        <v>15</v>
      </c>
      <c r="T597" s="154" t="str">
        <f t="shared" si="29"/>
        <v>No</v>
      </c>
      <c r="U597" s="154">
        <v>591</v>
      </c>
    </row>
    <row r="598" spans="2:21">
      <c r="B598" s="244" t="str">
        <f t="shared" si="28"/>
        <v>__</v>
      </c>
      <c r="C598" s="244" t="str">
        <f>IF(PAF!C606="","",PAF!C606)</f>
        <v/>
      </c>
      <c r="D598" s="245" t="str">
        <f>IF(N598&lt;&gt;"",PAF!$Y606,"")</f>
        <v/>
      </c>
      <c r="E598" s="246" t="str">
        <f>IF(PAF!D606="","",PAF!D606)</f>
        <v/>
      </c>
      <c r="F598" s="246"/>
      <c r="G598" s="245" t="str">
        <f>IF(PAF!E606="","",PAF!E606)</f>
        <v/>
      </c>
      <c r="H598" s="245" t="str">
        <f>IF(PAF!F606="","",PAF!F606)</f>
        <v/>
      </c>
      <c r="I598" s="247" t="str">
        <f>IF(PAF!G606="","",PAF!G606)</f>
        <v/>
      </c>
      <c r="J598" s="247" t="str">
        <f>IF(PAF!H606="","",PAF!H606)</f>
        <v/>
      </c>
      <c r="K598" s="247"/>
      <c r="L598" s="247"/>
      <c r="M598" s="247"/>
      <c r="N598" s="245" t="str">
        <f>IF(PAF!I606="","",PAF!I606)</f>
        <v/>
      </c>
      <c r="O598" s="245" t="str">
        <f>IF(PAF!J606="","",PAF!J606)</f>
        <v/>
      </c>
      <c r="P598" s="245" t="str">
        <f>IF(PAF!K606="","",PAF!K606)</f>
        <v/>
      </c>
      <c r="Q598" s="245" t="str">
        <f>IF(PAF!L606="","",PAF!L606)</f>
        <v/>
      </c>
      <c r="S598" s="153">
        <f t="shared" si="27"/>
        <v>15</v>
      </c>
      <c r="T598" s="154" t="str">
        <f t="shared" si="29"/>
        <v>No</v>
      </c>
      <c r="U598" s="154">
        <v>592</v>
      </c>
    </row>
    <row r="599" spans="2:21">
      <c r="B599" s="244" t="str">
        <f t="shared" si="28"/>
        <v>__</v>
      </c>
      <c r="C599" s="244" t="str">
        <f>IF(PAF!C607="","",PAF!C607)</f>
        <v/>
      </c>
      <c r="D599" s="245" t="str">
        <f>IF(N599&lt;&gt;"",PAF!$Y607,"")</f>
        <v/>
      </c>
      <c r="E599" s="246" t="str">
        <f>IF(PAF!D607="","",PAF!D607)</f>
        <v/>
      </c>
      <c r="F599" s="246"/>
      <c r="G599" s="245" t="str">
        <f>IF(PAF!E607="","",PAF!E607)</f>
        <v/>
      </c>
      <c r="H599" s="245" t="str">
        <f>IF(PAF!F607="","",PAF!F607)</f>
        <v/>
      </c>
      <c r="I599" s="247" t="str">
        <f>IF(PAF!G607="","",PAF!G607)</f>
        <v/>
      </c>
      <c r="J599" s="247" t="str">
        <f>IF(PAF!H607="","",PAF!H607)</f>
        <v/>
      </c>
      <c r="K599" s="247"/>
      <c r="L599" s="247"/>
      <c r="M599" s="247"/>
      <c r="N599" s="245" t="str">
        <f>IF(PAF!I607="","",PAF!I607)</f>
        <v/>
      </c>
      <c r="O599" s="245" t="str">
        <f>IF(PAF!J607="","",PAF!J607)</f>
        <v/>
      </c>
      <c r="P599" s="245" t="str">
        <f>IF(PAF!K607="","",PAF!K607)</f>
        <v/>
      </c>
      <c r="Q599" s="245" t="str">
        <f>IF(PAF!L607="","",PAF!L607)</f>
        <v/>
      </c>
      <c r="S599" s="153">
        <f t="shared" si="27"/>
        <v>15</v>
      </c>
      <c r="T599" s="154" t="str">
        <f t="shared" si="29"/>
        <v>No</v>
      </c>
      <c r="U599" s="154">
        <v>593</v>
      </c>
    </row>
    <row r="600" spans="2:21">
      <c r="B600" s="244" t="str">
        <f t="shared" si="28"/>
        <v>__</v>
      </c>
      <c r="C600" s="244" t="str">
        <f>IF(PAF!C608="","",PAF!C608)</f>
        <v/>
      </c>
      <c r="D600" s="245" t="str">
        <f>IF(N600&lt;&gt;"",PAF!$Y608,"")</f>
        <v/>
      </c>
      <c r="E600" s="246" t="str">
        <f>IF(PAF!D608="","",PAF!D608)</f>
        <v/>
      </c>
      <c r="F600" s="246"/>
      <c r="G600" s="245" t="str">
        <f>IF(PAF!E608="","",PAF!E608)</f>
        <v/>
      </c>
      <c r="H600" s="245" t="str">
        <f>IF(PAF!F608="","",PAF!F608)</f>
        <v/>
      </c>
      <c r="I600" s="247" t="str">
        <f>IF(PAF!G608="","",PAF!G608)</f>
        <v/>
      </c>
      <c r="J600" s="247" t="str">
        <f>IF(PAF!H608="","",PAF!H608)</f>
        <v/>
      </c>
      <c r="K600" s="247"/>
      <c r="L600" s="247"/>
      <c r="M600" s="247"/>
      <c r="N600" s="245" t="str">
        <f>IF(PAF!I608="","",PAF!I608)</f>
        <v/>
      </c>
      <c r="O600" s="245" t="str">
        <f>IF(PAF!J608="","",PAF!J608)</f>
        <v/>
      </c>
      <c r="P600" s="245" t="str">
        <f>IF(PAF!K608="","",PAF!K608)</f>
        <v/>
      </c>
      <c r="Q600" s="245" t="str">
        <f>IF(PAF!L608="","",PAF!L608)</f>
        <v/>
      </c>
      <c r="S600" s="153">
        <f t="shared" si="27"/>
        <v>15</v>
      </c>
      <c r="T600" s="154" t="str">
        <f t="shared" si="29"/>
        <v>No</v>
      </c>
      <c r="U600" s="154">
        <v>594</v>
      </c>
    </row>
    <row r="601" spans="2:21">
      <c r="B601" s="244" t="str">
        <f t="shared" si="28"/>
        <v>__</v>
      </c>
      <c r="C601" s="244" t="str">
        <f>IF(PAF!C609="","",PAF!C609)</f>
        <v/>
      </c>
      <c r="D601" s="245" t="str">
        <f>IF(N601&lt;&gt;"",PAF!$Y609,"")</f>
        <v/>
      </c>
      <c r="E601" s="246" t="str">
        <f>IF(PAF!D609="","",PAF!D609)</f>
        <v/>
      </c>
      <c r="F601" s="246"/>
      <c r="G601" s="245" t="str">
        <f>IF(PAF!E609="","",PAF!E609)</f>
        <v/>
      </c>
      <c r="H601" s="245" t="str">
        <f>IF(PAF!F609="","",PAF!F609)</f>
        <v/>
      </c>
      <c r="I601" s="247" t="str">
        <f>IF(PAF!G609="","",PAF!G609)</f>
        <v/>
      </c>
      <c r="J601" s="247" t="str">
        <f>IF(PAF!H609="","",PAF!H609)</f>
        <v/>
      </c>
      <c r="K601" s="247"/>
      <c r="L601" s="247"/>
      <c r="M601" s="247"/>
      <c r="N601" s="245" t="str">
        <f>IF(PAF!I609="","",PAF!I609)</f>
        <v/>
      </c>
      <c r="O601" s="245" t="str">
        <f>IF(PAF!J609="","",PAF!J609)</f>
        <v/>
      </c>
      <c r="P601" s="245" t="str">
        <f>IF(PAF!K609="","",PAF!K609)</f>
        <v/>
      </c>
      <c r="Q601" s="245" t="str">
        <f>IF(PAF!L609="","",PAF!L609)</f>
        <v/>
      </c>
      <c r="S601" s="153">
        <f t="shared" si="27"/>
        <v>15</v>
      </c>
      <c r="T601" s="154" t="str">
        <f t="shared" si="29"/>
        <v>No</v>
      </c>
      <c r="U601" s="154">
        <v>595</v>
      </c>
    </row>
    <row r="602" spans="2:21">
      <c r="B602" s="244" t="str">
        <f t="shared" si="28"/>
        <v>__</v>
      </c>
      <c r="C602" s="244" t="str">
        <f>IF(PAF!C610="","",PAF!C610)</f>
        <v/>
      </c>
      <c r="D602" s="245" t="str">
        <f>IF(N602&lt;&gt;"",PAF!$Y610,"")</f>
        <v/>
      </c>
      <c r="E602" s="246" t="str">
        <f>IF(PAF!D610="","",PAF!D610)</f>
        <v/>
      </c>
      <c r="F602" s="246"/>
      <c r="G602" s="245" t="str">
        <f>IF(PAF!E610="","",PAF!E610)</f>
        <v/>
      </c>
      <c r="H602" s="245" t="str">
        <f>IF(PAF!F610="","",PAF!F610)</f>
        <v/>
      </c>
      <c r="I602" s="247" t="str">
        <f>IF(PAF!G610="","",PAF!G610)</f>
        <v/>
      </c>
      <c r="J602" s="247" t="str">
        <f>IF(PAF!H610="","",PAF!H610)</f>
        <v/>
      </c>
      <c r="K602" s="247"/>
      <c r="L602" s="247"/>
      <c r="M602" s="247"/>
      <c r="N602" s="245" t="str">
        <f>IF(PAF!I610="","",PAF!I610)</f>
        <v/>
      </c>
      <c r="O602" s="245" t="str">
        <f>IF(PAF!J610="","",PAF!J610)</f>
        <v/>
      </c>
      <c r="P602" s="245" t="str">
        <f>IF(PAF!K610="","",PAF!K610)</f>
        <v/>
      </c>
      <c r="Q602" s="245" t="str">
        <f>IF(PAF!L610="","",PAF!L610)</f>
        <v/>
      </c>
      <c r="S602" s="153">
        <f t="shared" si="27"/>
        <v>15</v>
      </c>
      <c r="T602" s="154" t="str">
        <f t="shared" si="29"/>
        <v>No</v>
      </c>
      <c r="U602" s="154">
        <v>596</v>
      </c>
    </row>
    <row r="603" spans="2:21">
      <c r="B603" s="244" t="str">
        <f t="shared" si="28"/>
        <v>__</v>
      </c>
      <c r="C603" s="244" t="str">
        <f>IF(PAF!C611="","",PAF!C611)</f>
        <v/>
      </c>
      <c r="D603" s="245" t="str">
        <f>IF(N603&lt;&gt;"",PAF!$Y611,"")</f>
        <v/>
      </c>
      <c r="E603" s="246" t="str">
        <f>IF(PAF!D611="","",PAF!D611)</f>
        <v/>
      </c>
      <c r="F603" s="246"/>
      <c r="G603" s="245" t="str">
        <f>IF(PAF!E611="","",PAF!E611)</f>
        <v/>
      </c>
      <c r="H603" s="245" t="str">
        <f>IF(PAF!F611="","",PAF!F611)</f>
        <v/>
      </c>
      <c r="I603" s="247" t="str">
        <f>IF(PAF!G611="","",PAF!G611)</f>
        <v/>
      </c>
      <c r="J603" s="247" t="str">
        <f>IF(PAF!H611="","",PAF!H611)</f>
        <v/>
      </c>
      <c r="K603" s="247"/>
      <c r="L603" s="247"/>
      <c r="M603" s="247"/>
      <c r="N603" s="245" t="str">
        <f>IF(PAF!I611="","",PAF!I611)</f>
        <v/>
      </c>
      <c r="O603" s="245" t="str">
        <f>IF(PAF!J611="","",PAF!J611)</f>
        <v/>
      </c>
      <c r="P603" s="245" t="str">
        <f>IF(PAF!K611="","",PAF!K611)</f>
        <v/>
      </c>
      <c r="Q603" s="245" t="str">
        <f>IF(PAF!L611="","",PAF!L611)</f>
        <v/>
      </c>
      <c r="S603" s="153">
        <f t="shared" si="27"/>
        <v>15</v>
      </c>
      <c r="T603" s="154" t="str">
        <f t="shared" si="29"/>
        <v>No</v>
      </c>
      <c r="U603" s="154">
        <v>597</v>
      </c>
    </row>
    <row r="604" spans="2:21">
      <c r="B604" s="244" t="str">
        <f t="shared" si="28"/>
        <v>__</v>
      </c>
      <c r="C604" s="244" t="str">
        <f>IF(PAF!C612="","",PAF!C612)</f>
        <v/>
      </c>
      <c r="D604" s="245" t="str">
        <f>IF(N604&lt;&gt;"",PAF!$Y612,"")</f>
        <v/>
      </c>
      <c r="E604" s="246" t="str">
        <f>IF(PAF!D612="","",PAF!D612)</f>
        <v/>
      </c>
      <c r="F604" s="246"/>
      <c r="G604" s="245" t="str">
        <f>IF(PAF!E612="","",PAF!E612)</f>
        <v/>
      </c>
      <c r="H604" s="245" t="str">
        <f>IF(PAF!F612="","",PAF!F612)</f>
        <v/>
      </c>
      <c r="I604" s="247" t="str">
        <f>IF(PAF!G612="","",PAF!G612)</f>
        <v/>
      </c>
      <c r="J604" s="247" t="str">
        <f>IF(PAF!H612="","",PAF!H612)</f>
        <v/>
      </c>
      <c r="K604" s="247"/>
      <c r="L604" s="247"/>
      <c r="M604" s="247"/>
      <c r="N604" s="245" t="str">
        <f>IF(PAF!I612="","",PAF!I612)</f>
        <v/>
      </c>
      <c r="O604" s="245" t="str">
        <f>IF(PAF!J612="","",PAF!J612)</f>
        <v/>
      </c>
      <c r="P604" s="245" t="str">
        <f>IF(PAF!K612="","",PAF!K612)</f>
        <v/>
      </c>
      <c r="Q604" s="245" t="str">
        <f>IF(PAF!L612="","",PAF!L612)</f>
        <v/>
      </c>
      <c r="S604" s="153">
        <f t="shared" si="27"/>
        <v>15</v>
      </c>
      <c r="T604" s="154" t="str">
        <f t="shared" si="29"/>
        <v>No</v>
      </c>
      <c r="U604" s="154">
        <v>598</v>
      </c>
    </row>
    <row r="605" spans="2:21">
      <c r="B605" s="244" t="str">
        <f t="shared" si="28"/>
        <v>__</v>
      </c>
      <c r="C605" s="244" t="str">
        <f>IF(PAF!C613="","",PAF!C613)</f>
        <v/>
      </c>
      <c r="D605" s="245" t="str">
        <f>IF(N605&lt;&gt;"",PAF!$Y613,"")</f>
        <v/>
      </c>
      <c r="E605" s="246" t="str">
        <f>IF(PAF!D613="","",PAF!D613)</f>
        <v/>
      </c>
      <c r="F605" s="246"/>
      <c r="G605" s="245" t="str">
        <f>IF(PAF!E613="","",PAF!E613)</f>
        <v/>
      </c>
      <c r="H605" s="245" t="str">
        <f>IF(PAF!F613="","",PAF!F613)</f>
        <v/>
      </c>
      <c r="I605" s="247" t="str">
        <f>IF(PAF!G613="","",PAF!G613)</f>
        <v/>
      </c>
      <c r="J605" s="247" t="str">
        <f>IF(PAF!H613="","",PAF!H613)</f>
        <v/>
      </c>
      <c r="K605" s="247"/>
      <c r="L605" s="247"/>
      <c r="M605" s="247"/>
      <c r="N605" s="245" t="str">
        <f>IF(PAF!I613="","",PAF!I613)</f>
        <v/>
      </c>
      <c r="O605" s="245" t="str">
        <f>IF(PAF!J613="","",PAF!J613)</f>
        <v/>
      </c>
      <c r="P605" s="245" t="str">
        <f>IF(PAF!K613="","",PAF!K613)</f>
        <v/>
      </c>
      <c r="Q605" s="245" t="str">
        <f>IF(PAF!L613="","",PAF!L613)</f>
        <v/>
      </c>
      <c r="S605" s="153">
        <f t="shared" si="27"/>
        <v>15</v>
      </c>
      <c r="T605" s="154" t="str">
        <f t="shared" si="29"/>
        <v>No</v>
      </c>
      <c r="U605" s="154">
        <v>599</v>
      </c>
    </row>
    <row r="606" spans="2:21">
      <c r="B606" s="244" t="str">
        <f t="shared" si="28"/>
        <v>__</v>
      </c>
      <c r="C606" s="244" t="str">
        <f>IF(PAF!C614="","",PAF!C614)</f>
        <v/>
      </c>
      <c r="D606" s="245" t="str">
        <f>IF(N606&lt;&gt;"",PAF!$Y614,"")</f>
        <v/>
      </c>
      <c r="E606" s="246" t="str">
        <f>IF(PAF!D614="","",PAF!D614)</f>
        <v/>
      </c>
      <c r="F606" s="246"/>
      <c r="G606" s="245" t="str">
        <f>IF(PAF!E614="","",PAF!E614)</f>
        <v/>
      </c>
      <c r="H606" s="245" t="str">
        <f>IF(PAF!F614="","",PAF!F614)</f>
        <v/>
      </c>
      <c r="I606" s="247" t="str">
        <f>IF(PAF!G614="","",PAF!G614)</f>
        <v/>
      </c>
      <c r="J606" s="247" t="str">
        <f>IF(PAF!H614="","",PAF!H614)</f>
        <v/>
      </c>
      <c r="K606" s="247"/>
      <c r="L606" s="247"/>
      <c r="M606" s="247"/>
      <c r="N606" s="245" t="str">
        <f>IF(PAF!I614="","",PAF!I614)</f>
        <v/>
      </c>
      <c r="O606" s="245" t="str">
        <f>IF(PAF!J614="","",PAF!J614)</f>
        <v/>
      </c>
      <c r="P606" s="245" t="str">
        <f>IF(PAF!K614="","",PAF!K614)</f>
        <v/>
      </c>
      <c r="Q606" s="245" t="str">
        <f>IF(PAF!L614="","",PAF!L614)</f>
        <v/>
      </c>
      <c r="S606" s="153">
        <f t="shared" si="27"/>
        <v>15</v>
      </c>
      <c r="T606" s="154" t="str">
        <f t="shared" si="29"/>
        <v>No</v>
      </c>
      <c r="U606" s="154">
        <v>600</v>
      </c>
    </row>
    <row r="607" spans="2:21">
      <c r="B607" s="244" t="str">
        <f t="shared" si="28"/>
        <v>__</v>
      </c>
      <c r="C607" s="244" t="str">
        <f>IF(PAF!C615="","",PAF!C615)</f>
        <v/>
      </c>
      <c r="D607" s="245" t="str">
        <f>IF(N607&lt;&gt;"",PAF!$Y615,"")</f>
        <v/>
      </c>
      <c r="E607" s="246" t="str">
        <f>IF(PAF!D615="","",PAF!D615)</f>
        <v/>
      </c>
      <c r="F607" s="246"/>
      <c r="G607" s="245" t="str">
        <f>IF(PAF!E615="","",PAF!E615)</f>
        <v/>
      </c>
      <c r="H607" s="245" t="str">
        <f>IF(PAF!F615="","",PAF!F615)</f>
        <v/>
      </c>
      <c r="I607" s="247" t="str">
        <f>IF(PAF!G615="","",PAF!G615)</f>
        <v/>
      </c>
      <c r="J607" s="247" t="str">
        <f>IF(PAF!H615="","",PAF!H615)</f>
        <v/>
      </c>
      <c r="K607" s="247"/>
      <c r="L607" s="247"/>
      <c r="M607" s="247"/>
      <c r="N607" s="245" t="str">
        <f>IF(PAF!I615="","",PAF!I615)</f>
        <v/>
      </c>
      <c r="O607" s="245" t="str">
        <f>IF(PAF!J615="","",PAF!J615)</f>
        <v/>
      </c>
      <c r="P607" s="245" t="str">
        <f>IF(PAF!K615="","",PAF!K615)</f>
        <v/>
      </c>
      <c r="Q607" s="245" t="str">
        <f>IF(PAF!L615="","",PAF!L615)</f>
        <v/>
      </c>
      <c r="S607" s="153">
        <f t="shared" si="27"/>
        <v>15</v>
      </c>
      <c r="T607" s="154" t="str">
        <f t="shared" si="29"/>
        <v>No</v>
      </c>
      <c r="U607" s="154">
        <v>601</v>
      </c>
    </row>
    <row r="608" spans="2:21">
      <c r="B608" s="244" t="str">
        <f t="shared" si="28"/>
        <v>__</v>
      </c>
      <c r="C608" s="244" t="str">
        <f>IF(PAF!C616="","",PAF!C616)</f>
        <v/>
      </c>
      <c r="D608" s="245" t="str">
        <f>IF(N608&lt;&gt;"",PAF!$Y616,"")</f>
        <v/>
      </c>
      <c r="E608" s="246" t="str">
        <f>IF(PAF!D616="","",PAF!D616)</f>
        <v/>
      </c>
      <c r="F608" s="246"/>
      <c r="G608" s="245" t="str">
        <f>IF(PAF!E616="","",PAF!E616)</f>
        <v/>
      </c>
      <c r="H608" s="245" t="str">
        <f>IF(PAF!F616="","",PAF!F616)</f>
        <v/>
      </c>
      <c r="I608" s="247" t="str">
        <f>IF(PAF!G616="","",PAF!G616)</f>
        <v/>
      </c>
      <c r="J608" s="247" t="str">
        <f>IF(PAF!H616="","",PAF!H616)</f>
        <v/>
      </c>
      <c r="K608" s="247"/>
      <c r="L608" s="247"/>
      <c r="M608" s="247"/>
      <c r="N608" s="245" t="str">
        <f>IF(PAF!I616="","",PAF!I616)</f>
        <v/>
      </c>
      <c r="O608" s="245" t="str">
        <f>IF(PAF!J616="","",PAF!J616)</f>
        <v/>
      </c>
      <c r="P608" s="245" t="str">
        <f>IF(PAF!K616="","",PAF!K616)</f>
        <v/>
      </c>
      <c r="Q608" s="245" t="str">
        <f>IF(PAF!L616="","",PAF!L616)</f>
        <v/>
      </c>
      <c r="S608" s="153">
        <f t="shared" si="27"/>
        <v>15</v>
      </c>
      <c r="T608" s="154" t="str">
        <f t="shared" si="29"/>
        <v>No</v>
      </c>
      <c r="U608" s="154">
        <v>602</v>
      </c>
    </row>
    <row r="609" spans="2:21">
      <c r="B609" s="244" t="str">
        <f t="shared" si="28"/>
        <v>__</v>
      </c>
      <c r="C609" s="244" t="str">
        <f>IF(PAF!C617="","",PAF!C617)</f>
        <v/>
      </c>
      <c r="D609" s="245" t="str">
        <f>IF(N609&lt;&gt;"",PAF!$Y617,"")</f>
        <v/>
      </c>
      <c r="E609" s="246" t="str">
        <f>IF(PAF!D617="","",PAF!D617)</f>
        <v/>
      </c>
      <c r="F609" s="246"/>
      <c r="G609" s="245" t="str">
        <f>IF(PAF!E617="","",PAF!E617)</f>
        <v/>
      </c>
      <c r="H609" s="245" t="str">
        <f>IF(PAF!F617="","",PAF!F617)</f>
        <v/>
      </c>
      <c r="I609" s="247" t="str">
        <f>IF(PAF!G617="","",PAF!G617)</f>
        <v/>
      </c>
      <c r="J609" s="247" t="str">
        <f>IF(PAF!H617="","",PAF!H617)</f>
        <v/>
      </c>
      <c r="K609" s="247"/>
      <c r="L609" s="247"/>
      <c r="M609" s="247"/>
      <c r="N609" s="245" t="str">
        <f>IF(PAF!I617="","",PAF!I617)</f>
        <v/>
      </c>
      <c r="O609" s="245" t="str">
        <f>IF(PAF!J617="","",PAF!J617)</f>
        <v/>
      </c>
      <c r="P609" s="245" t="str">
        <f>IF(PAF!K617="","",PAF!K617)</f>
        <v/>
      </c>
      <c r="Q609" s="245" t="str">
        <f>IF(PAF!L617="","",PAF!L617)</f>
        <v/>
      </c>
      <c r="S609" s="153">
        <f t="shared" si="27"/>
        <v>15</v>
      </c>
      <c r="T609" s="154" t="str">
        <f t="shared" si="29"/>
        <v>No</v>
      </c>
      <c r="U609" s="154">
        <v>603</v>
      </c>
    </row>
    <row r="610" spans="2:21">
      <c r="B610" s="244" t="str">
        <f t="shared" si="28"/>
        <v>__</v>
      </c>
      <c r="C610" s="244" t="str">
        <f>IF(PAF!C618="","",PAF!C618)</f>
        <v/>
      </c>
      <c r="D610" s="245" t="str">
        <f>IF(N610&lt;&gt;"",PAF!$Y618,"")</f>
        <v/>
      </c>
      <c r="E610" s="246" t="str">
        <f>IF(PAF!D618="","",PAF!D618)</f>
        <v/>
      </c>
      <c r="F610" s="246"/>
      <c r="G610" s="245" t="str">
        <f>IF(PAF!E618="","",PAF!E618)</f>
        <v/>
      </c>
      <c r="H610" s="245" t="str">
        <f>IF(PAF!F618="","",PAF!F618)</f>
        <v/>
      </c>
      <c r="I610" s="247" t="str">
        <f>IF(PAF!G618="","",PAF!G618)</f>
        <v/>
      </c>
      <c r="J610" s="247" t="str">
        <f>IF(PAF!H618="","",PAF!H618)</f>
        <v/>
      </c>
      <c r="K610" s="247"/>
      <c r="L610" s="247"/>
      <c r="M610" s="247"/>
      <c r="N610" s="245" t="str">
        <f>IF(PAF!I618="","",PAF!I618)</f>
        <v/>
      </c>
      <c r="O610" s="245" t="str">
        <f>IF(PAF!J618="","",PAF!J618)</f>
        <v/>
      </c>
      <c r="P610" s="245" t="str">
        <f>IF(PAF!K618="","",PAF!K618)</f>
        <v/>
      </c>
      <c r="Q610" s="245" t="str">
        <f>IF(PAF!L618="","",PAF!L618)</f>
        <v/>
      </c>
      <c r="S610" s="153">
        <f t="shared" si="27"/>
        <v>15</v>
      </c>
      <c r="T610" s="154" t="str">
        <f t="shared" si="29"/>
        <v>No</v>
      </c>
      <c r="U610" s="154">
        <v>604</v>
      </c>
    </row>
    <row r="611" spans="2:21">
      <c r="B611" s="244" t="str">
        <f t="shared" si="28"/>
        <v>__</v>
      </c>
      <c r="C611" s="244" t="str">
        <f>IF(PAF!C619="","",PAF!C619)</f>
        <v/>
      </c>
      <c r="D611" s="245" t="str">
        <f>IF(N611&lt;&gt;"",PAF!$Y619,"")</f>
        <v/>
      </c>
      <c r="E611" s="246" t="str">
        <f>IF(PAF!D619="","",PAF!D619)</f>
        <v/>
      </c>
      <c r="F611" s="246"/>
      <c r="G611" s="245" t="str">
        <f>IF(PAF!E619="","",PAF!E619)</f>
        <v/>
      </c>
      <c r="H611" s="245" t="str">
        <f>IF(PAF!F619="","",PAF!F619)</f>
        <v/>
      </c>
      <c r="I611" s="247" t="str">
        <f>IF(PAF!G619="","",PAF!G619)</f>
        <v/>
      </c>
      <c r="J611" s="247" t="str">
        <f>IF(PAF!H619="","",PAF!H619)</f>
        <v/>
      </c>
      <c r="K611" s="247"/>
      <c r="L611" s="247"/>
      <c r="M611" s="247"/>
      <c r="N611" s="245" t="str">
        <f>IF(PAF!I619="","",PAF!I619)</f>
        <v/>
      </c>
      <c r="O611" s="245" t="str">
        <f>IF(PAF!J619="","",PAF!J619)</f>
        <v/>
      </c>
      <c r="P611" s="245" t="str">
        <f>IF(PAF!K619="","",PAF!K619)</f>
        <v/>
      </c>
      <c r="Q611" s="245" t="str">
        <f>IF(PAF!L619="","",PAF!L619)</f>
        <v/>
      </c>
      <c r="S611" s="153">
        <f t="shared" si="27"/>
        <v>15</v>
      </c>
      <c r="T611" s="154" t="str">
        <f t="shared" si="29"/>
        <v>No</v>
      </c>
      <c r="U611" s="154">
        <v>605</v>
      </c>
    </row>
    <row r="612" spans="2:21">
      <c r="B612" s="244" t="str">
        <f t="shared" si="28"/>
        <v>__</v>
      </c>
      <c r="C612" s="244" t="str">
        <f>IF(PAF!C620="","",PAF!C620)</f>
        <v/>
      </c>
      <c r="D612" s="245" t="str">
        <f>IF(N612&lt;&gt;"",PAF!$Y620,"")</f>
        <v/>
      </c>
      <c r="E612" s="246" t="str">
        <f>IF(PAF!D620="","",PAF!D620)</f>
        <v/>
      </c>
      <c r="F612" s="246"/>
      <c r="G612" s="245" t="str">
        <f>IF(PAF!E620="","",PAF!E620)</f>
        <v/>
      </c>
      <c r="H612" s="245" t="str">
        <f>IF(PAF!F620="","",PAF!F620)</f>
        <v/>
      </c>
      <c r="I612" s="247" t="str">
        <f>IF(PAF!G620="","",PAF!G620)</f>
        <v/>
      </c>
      <c r="J612" s="247" t="str">
        <f>IF(PAF!H620="","",PAF!H620)</f>
        <v/>
      </c>
      <c r="K612" s="247"/>
      <c r="L612" s="247"/>
      <c r="M612" s="247"/>
      <c r="N612" s="245" t="str">
        <f>IF(PAF!I620="","",PAF!I620)</f>
        <v/>
      </c>
      <c r="O612" s="245" t="str">
        <f>IF(PAF!J620="","",PAF!J620)</f>
        <v/>
      </c>
      <c r="P612" s="245" t="str">
        <f>IF(PAF!K620="","",PAF!K620)</f>
        <v/>
      </c>
      <c r="Q612" s="245" t="str">
        <f>IF(PAF!L620="","",PAF!L620)</f>
        <v/>
      </c>
      <c r="S612" s="153">
        <f t="shared" si="27"/>
        <v>15</v>
      </c>
      <c r="T612" s="154" t="str">
        <f t="shared" si="29"/>
        <v>No</v>
      </c>
      <c r="U612" s="154">
        <v>606</v>
      </c>
    </row>
    <row r="613" spans="2:21">
      <c r="B613" s="244" t="str">
        <f t="shared" si="28"/>
        <v>__</v>
      </c>
      <c r="C613" s="244" t="str">
        <f>IF(PAF!C621="","",PAF!C621)</f>
        <v/>
      </c>
      <c r="D613" s="245" t="str">
        <f>IF(N613&lt;&gt;"",PAF!$Y621,"")</f>
        <v/>
      </c>
      <c r="E613" s="246" t="str">
        <f>IF(PAF!D621="","",PAF!D621)</f>
        <v/>
      </c>
      <c r="F613" s="246"/>
      <c r="G613" s="245" t="str">
        <f>IF(PAF!E621="","",PAF!E621)</f>
        <v/>
      </c>
      <c r="H613" s="245" t="str">
        <f>IF(PAF!F621="","",PAF!F621)</f>
        <v/>
      </c>
      <c r="I613" s="247" t="str">
        <f>IF(PAF!G621="","",PAF!G621)</f>
        <v/>
      </c>
      <c r="J613" s="247" t="str">
        <f>IF(PAF!H621="","",PAF!H621)</f>
        <v/>
      </c>
      <c r="K613" s="247"/>
      <c r="L613" s="247"/>
      <c r="M613" s="247"/>
      <c r="N613" s="245" t="str">
        <f>IF(PAF!I621="","",PAF!I621)</f>
        <v/>
      </c>
      <c r="O613" s="245" t="str">
        <f>IF(PAF!J621="","",PAF!J621)</f>
        <v/>
      </c>
      <c r="P613" s="245" t="str">
        <f>IF(PAF!K621="","",PAF!K621)</f>
        <v/>
      </c>
      <c r="Q613" s="245" t="str">
        <f>IF(PAF!L621="","",PAF!L621)</f>
        <v/>
      </c>
      <c r="S613" s="153">
        <f t="shared" si="27"/>
        <v>15</v>
      </c>
      <c r="T613" s="154" t="str">
        <f t="shared" si="29"/>
        <v>No</v>
      </c>
      <c r="U613" s="154">
        <v>607</v>
      </c>
    </row>
    <row r="614" spans="2:21">
      <c r="B614" s="244" t="str">
        <f t="shared" si="28"/>
        <v>__</v>
      </c>
      <c r="C614" s="244" t="str">
        <f>IF(PAF!C622="","",PAF!C622)</f>
        <v/>
      </c>
      <c r="D614" s="245" t="str">
        <f>IF(N614&lt;&gt;"",PAF!$Y622,"")</f>
        <v/>
      </c>
      <c r="E614" s="246" t="str">
        <f>IF(PAF!D622="","",PAF!D622)</f>
        <v/>
      </c>
      <c r="F614" s="246"/>
      <c r="G614" s="245" t="str">
        <f>IF(PAF!E622="","",PAF!E622)</f>
        <v/>
      </c>
      <c r="H614" s="245" t="str">
        <f>IF(PAF!F622="","",PAF!F622)</f>
        <v/>
      </c>
      <c r="I614" s="247" t="str">
        <f>IF(PAF!G622="","",PAF!G622)</f>
        <v/>
      </c>
      <c r="J614" s="247" t="str">
        <f>IF(PAF!H622="","",PAF!H622)</f>
        <v/>
      </c>
      <c r="K614" s="247"/>
      <c r="L614" s="247"/>
      <c r="M614" s="247"/>
      <c r="N614" s="245" t="str">
        <f>IF(PAF!I622="","",PAF!I622)</f>
        <v/>
      </c>
      <c r="O614" s="245" t="str">
        <f>IF(PAF!J622="","",PAF!J622)</f>
        <v/>
      </c>
      <c r="P614" s="245" t="str">
        <f>IF(PAF!K622="","",PAF!K622)</f>
        <v/>
      </c>
      <c r="Q614" s="245" t="str">
        <f>IF(PAF!L622="","",PAF!L622)</f>
        <v/>
      </c>
      <c r="S614" s="153">
        <f t="shared" si="27"/>
        <v>15</v>
      </c>
      <c r="T614" s="154" t="str">
        <f t="shared" si="29"/>
        <v>No</v>
      </c>
      <c r="U614" s="154">
        <v>608</v>
      </c>
    </row>
    <row r="615" spans="2:21">
      <c r="B615" s="244" t="str">
        <f t="shared" si="28"/>
        <v>__</v>
      </c>
      <c r="C615" s="244" t="str">
        <f>IF(PAF!C623="","",PAF!C623)</f>
        <v/>
      </c>
      <c r="D615" s="245" t="str">
        <f>IF(N615&lt;&gt;"",PAF!$Y623,"")</f>
        <v/>
      </c>
      <c r="E615" s="246" t="str">
        <f>IF(PAF!D623="","",PAF!D623)</f>
        <v/>
      </c>
      <c r="F615" s="246"/>
      <c r="G615" s="245" t="str">
        <f>IF(PAF!E623="","",PAF!E623)</f>
        <v/>
      </c>
      <c r="H615" s="245" t="str">
        <f>IF(PAF!F623="","",PAF!F623)</f>
        <v/>
      </c>
      <c r="I615" s="247" t="str">
        <f>IF(PAF!G623="","",PAF!G623)</f>
        <v/>
      </c>
      <c r="J615" s="247" t="str">
        <f>IF(PAF!H623="","",PAF!H623)</f>
        <v/>
      </c>
      <c r="K615" s="247"/>
      <c r="L615" s="247"/>
      <c r="M615" s="247"/>
      <c r="N615" s="245" t="str">
        <f>IF(PAF!I623="","",PAF!I623)</f>
        <v/>
      </c>
      <c r="O615" s="245" t="str">
        <f>IF(PAF!J623="","",PAF!J623)</f>
        <v/>
      </c>
      <c r="P615" s="245" t="str">
        <f>IF(PAF!K623="","",PAF!K623)</f>
        <v/>
      </c>
      <c r="Q615" s="245" t="str">
        <f>IF(PAF!L623="","",PAF!L623)</f>
        <v/>
      </c>
      <c r="S615" s="153">
        <f t="shared" si="27"/>
        <v>15</v>
      </c>
      <c r="T615" s="154" t="str">
        <f t="shared" si="29"/>
        <v>No</v>
      </c>
      <c r="U615" s="154">
        <v>609</v>
      </c>
    </row>
    <row r="616" spans="2:21">
      <c r="B616" s="244" t="str">
        <f t="shared" si="28"/>
        <v>__</v>
      </c>
      <c r="C616" s="244" t="str">
        <f>IF(PAF!C624="","",PAF!C624)</f>
        <v/>
      </c>
      <c r="D616" s="245" t="str">
        <f>IF(N616&lt;&gt;"",PAF!$Y624,"")</f>
        <v/>
      </c>
      <c r="E616" s="246" t="str">
        <f>IF(PAF!D624="","",PAF!D624)</f>
        <v/>
      </c>
      <c r="F616" s="246"/>
      <c r="G616" s="245" t="str">
        <f>IF(PAF!E624="","",PAF!E624)</f>
        <v/>
      </c>
      <c r="H616" s="245" t="str">
        <f>IF(PAF!F624="","",PAF!F624)</f>
        <v/>
      </c>
      <c r="I616" s="247" t="str">
        <f>IF(PAF!G624="","",PAF!G624)</f>
        <v/>
      </c>
      <c r="J616" s="247" t="str">
        <f>IF(PAF!H624="","",PAF!H624)</f>
        <v/>
      </c>
      <c r="K616" s="247"/>
      <c r="L616" s="247"/>
      <c r="M616" s="247"/>
      <c r="N616" s="245" t="str">
        <f>IF(PAF!I624="","",PAF!I624)</f>
        <v/>
      </c>
      <c r="O616" s="245" t="str">
        <f>IF(PAF!J624="","",PAF!J624)</f>
        <v/>
      </c>
      <c r="P616" s="245" t="str">
        <f>IF(PAF!K624="","",PAF!K624)</f>
        <v/>
      </c>
      <c r="Q616" s="245" t="str">
        <f>IF(PAF!L624="","",PAF!L624)</f>
        <v/>
      </c>
      <c r="S616" s="153">
        <f t="shared" si="27"/>
        <v>15</v>
      </c>
      <c r="T616" s="154" t="str">
        <f t="shared" si="29"/>
        <v>No</v>
      </c>
      <c r="U616" s="154">
        <v>610</v>
      </c>
    </row>
    <row r="617" spans="2:21">
      <c r="B617" s="244" t="str">
        <f t="shared" si="28"/>
        <v>__</v>
      </c>
      <c r="C617" s="244" t="str">
        <f>IF(PAF!C625="","",PAF!C625)</f>
        <v/>
      </c>
      <c r="D617" s="245" t="str">
        <f>IF(N617&lt;&gt;"",PAF!$Y625,"")</f>
        <v/>
      </c>
      <c r="E617" s="246" t="str">
        <f>IF(PAF!D625="","",PAF!D625)</f>
        <v/>
      </c>
      <c r="F617" s="246"/>
      <c r="G617" s="245" t="str">
        <f>IF(PAF!E625="","",PAF!E625)</f>
        <v/>
      </c>
      <c r="H617" s="245" t="str">
        <f>IF(PAF!F625="","",PAF!F625)</f>
        <v/>
      </c>
      <c r="I617" s="247" t="str">
        <f>IF(PAF!G625="","",PAF!G625)</f>
        <v/>
      </c>
      <c r="J617" s="247" t="str">
        <f>IF(PAF!H625="","",PAF!H625)</f>
        <v/>
      </c>
      <c r="K617" s="247"/>
      <c r="L617" s="247"/>
      <c r="M617" s="247"/>
      <c r="N617" s="245" t="str">
        <f>IF(PAF!I625="","",PAF!I625)</f>
        <v/>
      </c>
      <c r="O617" s="245" t="str">
        <f>IF(PAF!J625="","",PAF!J625)</f>
        <v/>
      </c>
      <c r="P617" s="245" t="str">
        <f>IF(PAF!K625="","",PAF!K625)</f>
        <v/>
      </c>
      <c r="Q617" s="245" t="str">
        <f>IF(PAF!L625="","",PAF!L625)</f>
        <v/>
      </c>
      <c r="S617" s="153">
        <f t="shared" si="27"/>
        <v>15</v>
      </c>
      <c r="T617" s="154" t="str">
        <f t="shared" si="29"/>
        <v>No</v>
      </c>
      <c r="U617" s="154">
        <v>611</v>
      </c>
    </row>
    <row r="618" spans="2:21">
      <c r="B618" s="244" t="str">
        <f t="shared" si="28"/>
        <v>__</v>
      </c>
      <c r="C618" s="244" t="str">
        <f>IF(PAF!C626="","",PAF!C626)</f>
        <v/>
      </c>
      <c r="D618" s="245" t="str">
        <f>IF(N618&lt;&gt;"",PAF!$Y626,"")</f>
        <v/>
      </c>
      <c r="E618" s="246" t="str">
        <f>IF(PAF!D626="","",PAF!D626)</f>
        <v/>
      </c>
      <c r="F618" s="246"/>
      <c r="G618" s="245" t="str">
        <f>IF(PAF!E626="","",PAF!E626)</f>
        <v/>
      </c>
      <c r="H618" s="245" t="str">
        <f>IF(PAF!F626="","",PAF!F626)</f>
        <v/>
      </c>
      <c r="I618" s="247" t="str">
        <f>IF(PAF!G626="","",PAF!G626)</f>
        <v/>
      </c>
      <c r="J618" s="247" t="str">
        <f>IF(PAF!H626="","",PAF!H626)</f>
        <v/>
      </c>
      <c r="K618" s="247"/>
      <c r="L618" s="247"/>
      <c r="M618" s="247"/>
      <c r="N618" s="245" t="str">
        <f>IF(PAF!I626="","",PAF!I626)</f>
        <v/>
      </c>
      <c r="O618" s="245" t="str">
        <f>IF(PAF!J626="","",PAF!J626)</f>
        <v/>
      </c>
      <c r="P618" s="245" t="str">
        <f>IF(PAF!K626="","",PAF!K626)</f>
        <v/>
      </c>
      <c r="Q618" s="245" t="str">
        <f>IF(PAF!L626="","",PAF!L626)</f>
        <v/>
      </c>
      <c r="S618" s="153">
        <f t="shared" si="27"/>
        <v>15</v>
      </c>
      <c r="T618" s="154" t="str">
        <f t="shared" si="29"/>
        <v>No</v>
      </c>
      <c r="U618" s="154">
        <v>612</v>
      </c>
    </row>
    <row r="619" spans="2:21">
      <c r="B619" s="244" t="str">
        <f t="shared" si="28"/>
        <v>__</v>
      </c>
      <c r="C619" s="244" t="str">
        <f>IF(PAF!C627="","",PAF!C627)</f>
        <v/>
      </c>
      <c r="D619" s="245" t="str">
        <f>IF(N619&lt;&gt;"",PAF!$Y627,"")</f>
        <v/>
      </c>
      <c r="E619" s="246" t="str">
        <f>IF(PAF!D627="","",PAF!D627)</f>
        <v/>
      </c>
      <c r="F619" s="246"/>
      <c r="G619" s="245" t="str">
        <f>IF(PAF!E627="","",PAF!E627)</f>
        <v/>
      </c>
      <c r="H619" s="245" t="str">
        <f>IF(PAF!F627="","",PAF!F627)</f>
        <v/>
      </c>
      <c r="I619" s="247" t="str">
        <f>IF(PAF!G627="","",PAF!G627)</f>
        <v/>
      </c>
      <c r="J619" s="247" t="str">
        <f>IF(PAF!H627="","",PAF!H627)</f>
        <v/>
      </c>
      <c r="K619" s="247"/>
      <c r="L619" s="247"/>
      <c r="M619" s="247"/>
      <c r="N619" s="245" t="str">
        <f>IF(PAF!I627="","",PAF!I627)</f>
        <v/>
      </c>
      <c r="O619" s="245" t="str">
        <f>IF(PAF!J627="","",PAF!J627)</f>
        <v/>
      </c>
      <c r="P619" s="245" t="str">
        <f>IF(PAF!K627="","",PAF!K627)</f>
        <v/>
      </c>
      <c r="Q619" s="245" t="str">
        <f>IF(PAF!L627="","",PAF!L627)</f>
        <v/>
      </c>
      <c r="S619" s="153">
        <f t="shared" si="27"/>
        <v>15</v>
      </c>
      <c r="T619" s="154" t="str">
        <f t="shared" si="29"/>
        <v>No</v>
      </c>
      <c r="U619" s="154">
        <v>613</v>
      </c>
    </row>
    <row r="620" spans="2:21">
      <c r="B620" s="244" t="str">
        <f t="shared" si="28"/>
        <v>__</v>
      </c>
      <c r="C620" s="244" t="str">
        <f>IF(PAF!C628="","",PAF!C628)</f>
        <v/>
      </c>
      <c r="D620" s="245" t="str">
        <f>IF(N620&lt;&gt;"",PAF!$Y628,"")</f>
        <v/>
      </c>
      <c r="E620" s="246" t="str">
        <f>IF(PAF!D628="","",PAF!D628)</f>
        <v/>
      </c>
      <c r="F620" s="246"/>
      <c r="G620" s="245" t="str">
        <f>IF(PAF!E628="","",PAF!E628)</f>
        <v/>
      </c>
      <c r="H620" s="245" t="str">
        <f>IF(PAF!F628="","",PAF!F628)</f>
        <v/>
      </c>
      <c r="I620" s="247" t="str">
        <f>IF(PAF!G628="","",PAF!G628)</f>
        <v/>
      </c>
      <c r="J620" s="247" t="str">
        <f>IF(PAF!H628="","",PAF!H628)</f>
        <v/>
      </c>
      <c r="K620" s="247"/>
      <c r="L620" s="247"/>
      <c r="M620" s="247"/>
      <c r="N620" s="245" t="str">
        <f>IF(PAF!I628="","",PAF!I628)</f>
        <v/>
      </c>
      <c r="O620" s="245" t="str">
        <f>IF(PAF!J628="","",PAF!J628)</f>
        <v/>
      </c>
      <c r="P620" s="245" t="str">
        <f>IF(PAF!K628="","",PAF!K628)</f>
        <v/>
      </c>
      <c r="Q620" s="245" t="str">
        <f>IF(PAF!L628="","",PAF!L628)</f>
        <v/>
      </c>
      <c r="S620" s="153">
        <f t="shared" si="27"/>
        <v>15</v>
      </c>
      <c r="T620" s="154" t="str">
        <f t="shared" si="29"/>
        <v>No</v>
      </c>
      <c r="U620" s="154">
        <v>614</v>
      </c>
    </row>
    <row r="621" spans="2:21">
      <c r="B621" s="244" t="str">
        <f t="shared" si="28"/>
        <v>__</v>
      </c>
      <c r="C621" s="244" t="str">
        <f>IF(PAF!C629="","",PAF!C629)</f>
        <v/>
      </c>
      <c r="D621" s="245" t="str">
        <f>IF(N621&lt;&gt;"",PAF!$Y629,"")</f>
        <v/>
      </c>
      <c r="E621" s="246" t="str">
        <f>IF(PAF!D629="","",PAF!D629)</f>
        <v/>
      </c>
      <c r="F621" s="246"/>
      <c r="G621" s="245" t="str">
        <f>IF(PAF!E629="","",PAF!E629)</f>
        <v/>
      </c>
      <c r="H621" s="245" t="str">
        <f>IF(PAF!F629="","",PAF!F629)</f>
        <v/>
      </c>
      <c r="I621" s="247" t="str">
        <f>IF(PAF!G629="","",PAF!G629)</f>
        <v/>
      </c>
      <c r="J621" s="247" t="str">
        <f>IF(PAF!H629="","",PAF!H629)</f>
        <v/>
      </c>
      <c r="K621" s="247"/>
      <c r="L621" s="247"/>
      <c r="M621" s="247"/>
      <c r="N621" s="245" t="str">
        <f>IF(PAF!I629="","",PAF!I629)</f>
        <v/>
      </c>
      <c r="O621" s="245" t="str">
        <f>IF(PAF!J629="","",PAF!J629)</f>
        <v/>
      </c>
      <c r="P621" s="245" t="str">
        <f>IF(PAF!K629="","",PAF!K629)</f>
        <v/>
      </c>
      <c r="Q621" s="245" t="str">
        <f>IF(PAF!L629="","",PAF!L629)</f>
        <v/>
      </c>
      <c r="S621" s="153">
        <f t="shared" si="27"/>
        <v>15</v>
      </c>
      <c r="T621" s="154" t="str">
        <f t="shared" si="29"/>
        <v>No</v>
      </c>
      <c r="U621" s="154">
        <v>615</v>
      </c>
    </row>
    <row r="622" spans="2:21">
      <c r="B622" s="244" t="str">
        <f t="shared" si="28"/>
        <v>__</v>
      </c>
      <c r="C622" s="244" t="str">
        <f>IF(PAF!C630="","",PAF!C630)</f>
        <v/>
      </c>
      <c r="D622" s="245" t="str">
        <f>IF(N622&lt;&gt;"",PAF!$Y630,"")</f>
        <v/>
      </c>
      <c r="E622" s="246" t="str">
        <f>IF(PAF!D630="","",PAF!D630)</f>
        <v/>
      </c>
      <c r="F622" s="246"/>
      <c r="G622" s="245" t="str">
        <f>IF(PAF!E630="","",PAF!E630)</f>
        <v/>
      </c>
      <c r="H622" s="245" t="str">
        <f>IF(PAF!F630="","",PAF!F630)</f>
        <v/>
      </c>
      <c r="I622" s="247" t="str">
        <f>IF(PAF!G630="","",PAF!G630)</f>
        <v/>
      </c>
      <c r="J622" s="247" t="str">
        <f>IF(PAF!H630="","",PAF!H630)</f>
        <v/>
      </c>
      <c r="K622" s="247"/>
      <c r="L622" s="247"/>
      <c r="M622" s="247"/>
      <c r="N622" s="245" t="str">
        <f>IF(PAF!I630="","",PAF!I630)</f>
        <v/>
      </c>
      <c r="O622" s="245" t="str">
        <f>IF(PAF!J630="","",PAF!J630)</f>
        <v/>
      </c>
      <c r="P622" s="245" t="str">
        <f>IF(PAF!K630="","",PAF!K630)</f>
        <v/>
      </c>
      <c r="Q622" s="245" t="str">
        <f>IF(PAF!L630="","",PAF!L630)</f>
        <v/>
      </c>
      <c r="S622" s="153">
        <f t="shared" si="27"/>
        <v>15</v>
      </c>
      <c r="T622" s="154" t="str">
        <f t="shared" si="29"/>
        <v>No</v>
      </c>
      <c r="U622" s="154">
        <v>616</v>
      </c>
    </row>
    <row r="623" spans="2:21">
      <c r="B623" s="244" t="str">
        <f t="shared" si="28"/>
        <v>__</v>
      </c>
      <c r="C623" s="244" t="str">
        <f>IF(PAF!C631="","",PAF!C631)</f>
        <v/>
      </c>
      <c r="D623" s="245" t="str">
        <f>IF(N623&lt;&gt;"",PAF!$Y631,"")</f>
        <v/>
      </c>
      <c r="E623" s="246" t="str">
        <f>IF(PAF!D631="","",PAF!D631)</f>
        <v/>
      </c>
      <c r="F623" s="246"/>
      <c r="G623" s="245" t="str">
        <f>IF(PAF!E631="","",PAF!E631)</f>
        <v/>
      </c>
      <c r="H623" s="245" t="str">
        <f>IF(PAF!F631="","",PAF!F631)</f>
        <v/>
      </c>
      <c r="I623" s="247" t="str">
        <f>IF(PAF!G631="","",PAF!G631)</f>
        <v/>
      </c>
      <c r="J623" s="247" t="str">
        <f>IF(PAF!H631="","",PAF!H631)</f>
        <v/>
      </c>
      <c r="K623" s="247"/>
      <c r="L623" s="247"/>
      <c r="M623" s="247"/>
      <c r="N623" s="245" t="str">
        <f>IF(PAF!I631="","",PAF!I631)</f>
        <v/>
      </c>
      <c r="O623" s="245" t="str">
        <f>IF(PAF!J631="","",PAF!J631)</f>
        <v/>
      </c>
      <c r="P623" s="245" t="str">
        <f>IF(PAF!K631="","",PAF!K631)</f>
        <v/>
      </c>
      <c r="Q623" s="245" t="str">
        <f>IF(PAF!L631="","",PAF!L631)</f>
        <v/>
      </c>
      <c r="S623" s="153">
        <f t="shared" si="27"/>
        <v>15</v>
      </c>
      <c r="T623" s="154" t="str">
        <f t="shared" si="29"/>
        <v>No</v>
      </c>
      <c r="U623" s="154">
        <v>617</v>
      </c>
    </row>
    <row r="624" spans="2:21">
      <c r="B624" s="244" t="str">
        <f t="shared" si="28"/>
        <v>__</v>
      </c>
      <c r="C624" s="244" t="str">
        <f>IF(PAF!C632="","",PAF!C632)</f>
        <v/>
      </c>
      <c r="D624" s="245" t="str">
        <f>IF(N624&lt;&gt;"",PAF!$Y632,"")</f>
        <v/>
      </c>
      <c r="E624" s="246" t="str">
        <f>IF(PAF!D632="","",PAF!D632)</f>
        <v/>
      </c>
      <c r="F624" s="246"/>
      <c r="G624" s="245" t="str">
        <f>IF(PAF!E632="","",PAF!E632)</f>
        <v/>
      </c>
      <c r="H624" s="245" t="str">
        <f>IF(PAF!F632="","",PAF!F632)</f>
        <v/>
      </c>
      <c r="I624" s="247" t="str">
        <f>IF(PAF!G632="","",PAF!G632)</f>
        <v/>
      </c>
      <c r="J624" s="247" t="str">
        <f>IF(PAF!H632="","",PAF!H632)</f>
        <v/>
      </c>
      <c r="K624" s="247"/>
      <c r="L624" s="247"/>
      <c r="M624" s="247"/>
      <c r="N624" s="245" t="str">
        <f>IF(PAF!I632="","",PAF!I632)</f>
        <v/>
      </c>
      <c r="O624" s="245" t="str">
        <f>IF(PAF!J632="","",PAF!J632)</f>
        <v/>
      </c>
      <c r="P624" s="245" t="str">
        <f>IF(PAF!K632="","",PAF!K632)</f>
        <v/>
      </c>
      <c r="Q624" s="245" t="str">
        <f>IF(PAF!L632="","",PAF!L632)</f>
        <v/>
      </c>
      <c r="S624" s="153">
        <f t="shared" si="27"/>
        <v>15</v>
      </c>
      <c r="T624" s="154" t="str">
        <f t="shared" si="29"/>
        <v>No</v>
      </c>
      <c r="U624" s="154">
        <v>618</v>
      </c>
    </row>
    <row r="625" spans="2:21">
      <c r="B625" s="244" t="str">
        <f t="shared" si="28"/>
        <v>__</v>
      </c>
      <c r="C625" s="244" t="str">
        <f>IF(PAF!C633="","",PAF!C633)</f>
        <v/>
      </c>
      <c r="D625" s="245" t="str">
        <f>IF(N625&lt;&gt;"",PAF!$Y633,"")</f>
        <v/>
      </c>
      <c r="E625" s="246" t="str">
        <f>IF(PAF!D633="","",PAF!D633)</f>
        <v/>
      </c>
      <c r="F625" s="246"/>
      <c r="G625" s="245" t="str">
        <f>IF(PAF!E633="","",PAF!E633)</f>
        <v/>
      </c>
      <c r="H625" s="245" t="str">
        <f>IF(PAF!F633="","",PAF!F633)</f>
        <v/>
      </c>
      <c r="I625" s="247" t="str">
        <f>IF(PAF!G633="","",PAF!G633)</f>
        <v/>
      </c>
      <c r="J625" s="247" t="str">
        <f>IF(PAF!H633="","",PAF!H633)</f>
        <v/>
      </c>
      <c r="K625" s="247"/>
      <c r="L625" s="247"/>
      <c r="M625" s="247"/>
      <c r="N625" s="245" t="str">
        <f>IF(PAF!I633="","",PAF!I633)</f>
        <v/>
      </c>
      <c r="O625" s="245" t="str">
        <f>IF(PAF!J633="","",PAF!J633)</f>
        <v/>
      </c>
      <c r="P625" s="245" t="str">
        <f>IF(PAF!K633="","",PAF!K633)</f>
        <v/>
      </c>
      <c r="Q625" s="245" t="str">
        <f>IF(PAF!L633="","",PAF!L633)</f>
        <v/>
      </c>
      <c r="S625" s="153">
        <f t="shared" si="27"/>
        <v>15</v>
      </c>
      <c r="T625" s="154" t="str">
        <f t="shared" si="29"/>
        <v>No</v>
      </c>
      <c r="U625" s="154">
        <v>619</v>
      </c>
    </row>
    <row r="626" spans="2:21">
      <c r="B626" s="244" t="str">
        <f t="shared" si="28"/>
        <v>__</v>
      </c>
      <c r="C626" s="244" t="str">
        <f>IF(PAF!C634="","",PAF!C634)</f>
        <v/>
      </c>
      <c r="D626" s="245" t="str">
        <f>IF(N626&lt;&gt;"",PAF!$Y634,"")</f>
        <v/>
      </c>
      <c r="E626" s="246" t="str">
        <f>IF(PAF!D634="","",PAF!D634)</f>
        <v/>
      </c>
      <c r="F626" s="246"/>
      <c r="G626" s="245" t="str">
        <f>IF(PAF!E634="","",PAF!E634)</f>
        <v/>
      </c>
      <c r="H626" s="245" t="str">
        <f>IF(PAF!F634="","",PAF!F634)</f>
        <v/>
      </c>
      <c r="I626" s="247" t="str">
        <f>IF(PAF!G634="","",PAF!G634)</f>
        <v/>
      </c>
      <c r="J626" s="247" t="str">
        <f>IF(PAF!H634="","",PAF!H634)</f>
        <v/>
      </c>
      <c r="K626" s="247"/>
      <c r="L626" s="247"/>
      <c r="M626" s="247"/>
      <c r="N626" s="245" t="str">
        <f>IF(PAF!I634="","",PAF!I634)</f>
        <v/>
      </c>
      <c r="O626" s="245" t="str">
        <f>IF(PAF!J634="","",PAF!J634)</f>
        <v/>
      </c>
      <c r="P626" s="245" t="str">
        <f>IF(PAF!K634="","",PAF!K634)</f>
        <v/>
      </c>
      <c r="Q626" s="245" t="str">
        <f>IF(PAF!L634="","",PAF!L634)</f>
        <v/>
      </c>
      <c r="S626" s="153">
        <f t="shared" si="27"/>
        <v>15</v>
      </c>
      <c r="T626" s="154" t="str">
        <f t="shared" si="29"/>
        <v>No</v>
      </c>
      <c r="U626" s="154">
        <v>620</v>
      </c>
    </row>
    <row r="627" spans="2:21">
      <c r="B627" s="244" t="str">
        <f t="shared" si="28"/>
        <v>__</v>
      </c>
      <c r="C627" s="244" t="str">
        <f>IF(PAF!C635="","",PAF!C635)</f>
        <v/>
      </c>
      <c r="D627" s="245" t="str">
        <f>IF(N627&lt;&gt;"",PAF!$Y635,"")</f>
        <v/>
      </c>
      <c r="E627" s="246" t="str">
        <f>IF(PAF!D635="","",PAF!D635)</f>
        <v/>
      </c>
      <c r="F627" s="246"/>
      <c r="G627" s="245" t="str">
        <f>IF(PAF!E635="","",PAF!E635)</f>
        <v/>
      </c>
      <c r="H627" s="245" t="str">
        <f>IF(PAF!F635="","",PAF!F635)</f>
        <v/>
      </c>
      <c r="I627" s="247" t="str">
        <f>IF(PAF!G635="","",PAF!G635)</f>
        <v/>
      </c>
      <c r="J627" s="247" t="str">
        <f>IF(PAF!H635="","",PAF!H635)</f>
        <v/>
      </c>
      <c r="K627" s="247"/>
      <c r="L627" s="247"/>
      <c r="M627" s="247"/>
      <c r="N627" s="245" t="str">
        <f>IF(PAF!I635="","",PAF!I635)</f>
        <v/>
      </c>
      <c r="O627" s="245" t="str">
        <f>IF(PAF!J635="","",PAF!J635)</f>
        <v/>
      </c>
      <c r="P627" s="245" t="str">
        <f>IF(PAF!K635="","",PAF!K635)</f>
        <v/>
      </c>
      <c r="Q627" s="245" t="str">
        <f>IF(PAF!L635="","",PAF!L635)</f>
        <v/>
      </c>
      <c r="S627" s="153">
        <f t="shared" si="27"/>
        <v>15</v>
      </c>
      <c r="T627" s="154" t="str">
        <f t="shared" si="29"/>
        <v>No</v>
      </c>
      <c r="U627" s="154">
        <v>621</v>
      </c>
    </row>
    <row r="628" spans="2:21">
      <c r="B628" s="244" t="str">
        <f t="shared" si="28"/>
        <v>__</v>
      </c>
      <c r="C628" s="244" t="str">
        <f>IF(PAF!C636="","",PAF!C636)</f>
        <v/>
      </c>
      <c r="D628" s="245" t="str">
        <f>IF(N628&lt;&gt;"",PAF!$Y636,"")</f>
        <v/>
      </c>
      <c r="E628" s="246" t="str">
        <f>IF(PAF!D636="","",PAF!D636)</f>
        <v/>
      </c>
      <c r="F628" s="246"/>
      <c r="G628" s="245" t="str">
        <f>IF(PAF!E636="","",PAF!E636)</f>
        <v/>
      </c>
      <c r="H628" s="245" t="str">
        <f>IF(PAF!F636="","",PAF!F636)</f>
        <v/>
      </c>
      <c r="I628" s="247" t="str">
        <f>IF(PAF!G636="","",PAF!G636)</f>
        <v/>
      </c>
      <c r="J628" s="247" t="str">
        <f>IF(PAF!H636="","",PAF!H636)</f>
        <v/>
      </c>
      <c r="K628" s="247"/>
      <c r="L628" s="247"/>
      <c r="M628" s="247"/>
      <c r="N628" s="245" t="str">
        <f>IF(PAF!I636="","",PAF!I636)</f>
        <v/>
      </c>
      <c r="O628" s="245" t="str">
        <f>IF(PAF!J636="","",PAF!J636)</f>
        <v/>
      </c>
      <c r="P628" s="245" t="str">
        <f>IF(PAF!K636="","",PAF!K636)</f>
        <v/>
      </c>
      <c r="Q628" s="245" t="str">
        <f>IF(PAF!L636="","",PAF!L636)</f>
        <v/>
      </c>
      <c r="S628" s="153">
        <f t="shared" si="27"/>
        <v>15</v>
      </c>
      <c r="T628" s="154" t="str">
        <f t="shared" si="29"/>
        <v>No</v>
      </c>
      <c r="U628" s="154">
        <v>622</v>
      </c>
    </row>
    <row r="629" spans="2:21">
      <c r="B629" s="244" t="str">
        <f t="shared" si="28"/>
        <v>__</v>
      </c>
      <c r="C629" s="244" t="str">
        <f>IF(PAF!C637="","",PAF!C637)</f>
        <v/>
      </c>
      <c r="D629" s="245" t="str">
        <f>IF(N629&lt;&gt;"",PAF!$Y637,"")</f>
        <v/>
      </c>
      <c r="E629" s="246" t="str">
        <f>IF(PAF!D637="","",PAF!D637)</f>
        <v/>
      </c>
      <c r="F629" s="246"/>
      <c r="G629" s="245" t="str">
        <f>IF(PAF!E637="","",PAF!E637)</f>
        <v/>
      </c>
      <c r="H629" s="245" t="str">
        <f>IF(PAF!F637="","",PAF!F637)</f>
        <v/>
      </c>
      <c r="I629" s="247" t="str">
        <f>IF(PAF!G637="","",PAF!G637)</f>
        <v/>
      </c>
      <c r="J629" s="247" t="str">
        <f>IF(PAF!H637="","",PAF!H637)</f>
        <v/>
      </c>
      <c r="K629" s="247"/>
      <c r="L629" s="247"/>
      <c r="M629" s="247"/>
      <c r="N629" s="245" t="str">
        <f>IF(PAF!I637="","",PAF!I637)</f>
        <v/>
      </c>
      <c r="O629" s="245" t="str">
        <f>IF(PAF!J637="","",PAF!J637)</f>
        <v/>
      </c>
      <c r="P629" s="245" t="str">
        <f>IF(PAF!K637="","",PAF!K637)</f>
        <v/>
      </c>
      <c r="Q629" s="245" t="str">
        <f>IF(PAF!L637="","",PAF!L637)</f>
        <v/>
      </c>
      <c r="S629" s="153">
        <f t="shared" si="27"/>
        <v>15</v>
      </c>
      <c r="T629" s="154" t="str">
        <f t="shared" si="29"/>
        <v>No</v>
      </c>
      <c r="U629" s="154">
        <v>623</v>
      </c>
    </row>
    <row r="630" spans="2:21">
      <c r="B630" s="244" t="str">
        <f t="shared" si="28"/>
        <v>__</v>
      </c>
      <c r="C630" s="244" t="str">
        <f>IF(PAF!C638="","",PAF!C638)</f>
        <v/>
      </c>
      <c r="D630" s="245" t="str">
        <f>IF(N630&lt;&gt;"",PAF!$Y638,"")</f>
        <v/>
      </c>
      <c r="E630" s="246" t="str">
        <f>IF(PAF!D638="","",PAF!D638)</f>
        <v/>
      </c>
      <c r="F630" s="246"/>
      <c r="G630" s="245" t="str">
        <f>IF(PAF!E638="","",PAF!E638)</f>
        <v/>
      </c>
      <c r="H630" s="245" t="str">
        <f>IF(PAF!F638="","",PAF!F638)</f>
        <v/>
      </c>
      <c r="I630" s="247" t="str">
        <f>IF(PAF!G638="","",PAF!G638)</f>
        <v/>
      </c>
      <c r="J630" s="247" t="str">
        <f>IF(PAF!H638="","",PAF!H638)</f>
        <v/>
      </c>
      <c r="K630" s="247"/>
      <c r="L630" s="247"/>
      <c r="M630" s="247"/>
      <c r="N630" s="245" t="str">
        <f>IF(PAF!I638="","",PAF!I638)</f>
        <v/>
      </c>
      <c r="O630" s="245" t="str">
        <f>IF(PAF!J638="","",PAF!J638)</f>
        <v/>
      </c>
      <c r="P630" s="245" t="str">
        <f>IF(PAF!K638="","",PAF!K638)</f>
        <v/>
      </c>
      <c r="Q630" s="245" t="str">
        <f>IF(PAF!L638="","",PAF!L638)</f>
        <v/>
      </c>
      <c r="S630" s="153">
        <f t="shared" si="27"/>
        <v>15</v>
      </c>
      <c r="T630" s="154" t="str">
        <f t="shared" si="29"/>
        <v>No</v>
      </c>
      <c r="U630" s="154">
        <v>624</v>
      </c>
    </row>
    <row r="631" spans="2:21">
      <c r="B631" s="244" t="str">
        <f t="shared" si="28"/>
        <v>__</v>
      </c>
      <c r="C631" s="244" t="str">
        <f>IF(PAF!C639="","",PAF!C639)</f>
        <v/>
      </c>
      <c r="D631" s="245" t="str">
        <f>IF(N631&lt;&gt;"",PAF!$Y639,"")</f>
        <v/>
      </c>
      <c r="E631" s="246" t="str">
        <f>IF(PAF!D639="","",PAF!D639)</f>
        <v/>
      </c>
      <c r="F631" s="246"/>
      <c r="G631" s="245" t="str">
        <f>IF(PAF!E639="","",PAF!E639)</f>
        <v/>
      </c>
      <c r="H631" s="245" t="str">
        <f>IF(PAF!F639="","",PAF!F639)</f>
        <v/>
      </c>
      <c r="I631" s="247" t="str">
        <f>IF(PAF!G639="","",PAF!G639)</f>
        <v/>
      </c>
      <c r="J631" s="247" t="str">
        <f>IF(PAF!H639="","",PAF!H639)</f>
        <v/>
      </c>
      <c r="K631" s="247"/>
      <c r="L631" s="247"/>
      <c r="M631" s="247"/>
      <c r="N631" s="245" t="str">
        <f>IF(PAF!I639="","",PAF!I639)</f>
        <v/>
      </c>
      <c r="O631" s="245" t="str">
        <f>IF(PAF!J639="","",PAF!J639)</f>
        <v/>
      </c>
      <c r="P631" s="245" t="str">
        <f>IF(PAF!K639="","",PAF!K639)</f>
        <v/>
      </c>
      <c r="Q631" s="245" t="str">
        <f>IF(PAF!L639="","",PAF!L639)</f>
        <v/>
      </c>
      <c r="S631" s="153">
        <f t="shared" si="27"/>
        <v>15</v>
      </c>
      <c r="T631" s="154" t="str">
        <f t="shared" si="29"/>
        <v>No</v>
      </c>
      <c r="U631" s="154">
        <v>625</v>
      </c>
    </row>
    <row r="632" spans="2:21">
      <c r="B632" s="244" t="str">
        <f t="shared" si="28"/>
        <v>__</v>
      </c>
      <c r="C632" s="244" t="str">
        <f>IF(PAF!C640="","",PAF!C640)</f>
        <v/>
      </c>
      <c r="D632" s="245" t="str">
        <f>IF(N632&lt;&gt;"",PAF!$Y640,"")</f>
        <v/>
      </c>
      <c r="E632" s="246" t="str">
        <f>IF(PAF!D640="","",PAF!D640)</f>
        <v/>
      </c>
      <c r="F632" s="246"/>
      <c r="G632" s="245" t="str">
        <f>IF(PAF!E640="","",PAF!E640)</f>
        <v/>
      </c>
      <c r="H632" s="245" t="str">
        <f>IF(PAF!F640="","",PAF!F640)</f>
        <v/>
      </c>
      <c r="I632" s="247" t="str">
        <f>IF(PAF!G640="","",PAF!G640)</f>
        <v/>
      </c>
      <c r="J632" s="247" t="str">
        <f>IF(PAF!H640="","",PAF!H640)</f>
        <v/>
      </c>
      <c r="K632" s="247"/>
      <c r="L632" s="247"/>
      <c r="M632" s="247"/>
      <c r="N632" s="245" t="str">
        <f>IF(PAF!I640="","",PAF!I640)</f>
        <v/>
      </c>
      <c r="O632" s="245" t="str">
        <f>IF(PAF!J640="","",PAF!J640)</f>
        <v/>
      </c>
      <c r="P632" s="245" t="str">
        <f>IF(PAF!K640="","",PAF!K640)</f>
        <v/>
      </c>
      <c r="Q632" s="245" t="str">
        <f>IF(PAF!L640="","",PAF!L640)</f>
        <v/>
      </c>
      <c r="S632" s="153">
        <f t="shared" si="27"/>
        <v>15</v>
      </c>
      <c r="T632" s="154" t="str">
        <f t="shared" si="29"/>
        <v>No</v>
      </c>
      <c r="U632" s="154">
        <v>626</v>
      </c>
    </row>
    <row r="633" spans="2:21">
      <c r="B633" s="244" t="str">
        <f t="shared" si="28"/>
        <v>__</v>
      </c>
      <c r="C633" s="244" t="str">
        <f>IF(PAF!C641="","",PAF!C641)</f>
        <v/>
      </c>
      <c r="D633" s="245" t="str">
        <f>IF(N633&lt;&gt;"",PAF!$Y641,"")</f>
        <v/>
      </c>
      <c r="E633" s="246" t="str">
        <f>IF(PAF!D641="","",PAF!D641)</f>
        <v/>
      </c>
      <c r="F633" s="246"/>
      <c r="G633" s="245" t="str">
        <f>IF(PAF!E641="","",PAF!E641)</f>
        <v/>
      </c>
      <c r="H633" s="245" t="str">
        <f>IF(PAF!F641="","",PAF!F641)</f>
        <v/>
      </c>
      <c r="I633" s="247" t="str">
        <f>IF(PAF!G641="","",PAF!G641)</f>
        <v/>
      </c>
      <c r="J633" s="247" t="str">
        <f>IF(PAF!H641="","",PAF!H641)</f>
        <v/>
      </c>
      <c r="K633" s="247"/>
      <c r="L633" s="247"/>
      <c r="M633" s="247"/>
      <c r="N633" s="245" t="str">
        <f>IF(PAF!I641="","",PAF!I641)</f>
        <v/>
      </c>
      <c r="O633" s="245" t="str">
        <f>IF(PAF!J641="","",PAF!J641)</f>
        <v/>
      </c>
      <c r="P633" s="245" t="str">
        <f>IF(PAF!K641="","",PAF!K641)</f>
        <v/>
      </c>
      <c r="Q633" s="245" t="str">
        <f>IF(PAF!L641="","",PAF!L641)</f>
        <v/>
      </c>
      <c r="S633" s="153">
        <f t="shared" si="27"/>
        <v>15</v>
      </c>
      <c r="T633" s="154" t="str">
        <f t="shared" si="29"/>
        <v>No</v>
      </c>
      <c r="U633" s="154">
        <v>627</v>
      </c>
    </row>
    <row r="634" spans="2:21">
      <c r="B634" s="244" t="str">
        <f t="shared" si="28"/>
        <v>__</v>
      </c>
      <c r="C634" s="244" t="str">
        <f>IF(PAF!C642="","",PAF!C642)</f>
        <v/>
      </c>
      <c r="D634" s="245" t="str">
        <f>IF(N634&lt;&gt;"",PAF!$Y642,"")</f>
        <v/>
      </c>
      <c r="E634" s="246" t="str">
        <f>IF(PAF!D642="","",PAF!D642)</f>
        <v/>
      </c>
      <c r="F634" s="246"/>
      <c r="G634" s="245" t="str">
        <f>IF(PAF!E642="","",PAF!E642)</f>
        <v/>
      </c>
      <c r="H634" s="245" t="str">
        <f>IF(PAF!F642="","",PAF!F642)</f>
        <v/>
      </c>
      <c r="I634" s="247" t="str">
        <f>IF(PAF!G642="","",PAF!G642)</f>
        <v/>
      </c>
      <c r="J634" s="247" t="str">
        <f>IF(PAF!H642="","",PAF!H642)</f>
        <v/>
      </c>
      <c r="K634" s="247"/>
      <c r="L634" s="247"/>
      <c r="M634" s="247"/>
      <c r="N634" s="245" t="str">
        <f>IF(PAF!I642="","",PAF!I642)</f>
        <v/>
      </c>
      <c r="O634" s="245" t="str">
        <f>IF(PAF!J642="","",PAF!J642)</f>
        <v/>
      </c>
      <c r="P634" s="245" t="str">
        <f>IF(PAF!K642="","",PAF!K642)</f>
        <v/>
      </c>
      <c r="Q634" s="245" t="str">
        <f>IF(PAF!L642="","",PAF!L642)</f>
        <v/>
      </c>
      <c r="S634" s="153">
        <f t="shared" si="27"/>
        <v>15</v>
      </c>
      <c r="T634" s="154" t="str">
        <f t="shared" si="29"/>
        <v>No</v>
      </c>
      <c r="U634" s="154">
        <v>628</v>
      </c>
    </row>
    <row r="635" spans="2:21">
      <c r="B635" s="244" t="str">
        <f t="shared" si="28"/>
        <v>__</v>
      </c>
      <c r="C635" s="244" t="str">
        <f>IF(PAF!C643="","",PAF!C643)</f>
        <v/>
      </c>
      <c r="D635" s="245" t="str">
        <f>IF(N635&lt;&gt;"",PAF!$Y643,"")</f>
        <v/>
      </c>
      <c r="E635" s="246" t="str">
        <f>IF(PAF!D643="","",PAF!D643)</f>
        <v/>
      </c>
      <c r="F635" s="246"/>
      <c r="G635" s="245" t="str">
        <f>IF(PAF!E643="","",PAF!E643)</f>
        <v/>
      </c>
      <c r="H635" s="245" t="str">
        <f>IF(PAF!F643="","",PAF!F643)</f>
        <v/>
      </c>
      <c r="I635" s="247" t="str">
        <f>IF(PAF!G643="","",PAF!G643)</f>
        <v/>
      </c>
      <c r="J635" s="247" t="str">
        <f>IF(PAF!H643="","",PAF!H643)</f>
        <v/>
      </c>
      <c r="K635" s="247"/>
      <c r="L635" s="247"/>
      <c r="M635" s="247"/>
      <c r="N635" s="245" t="str">
        <f>IF(PAF!I643="","",PAF!I643)</f>
        <v/>
      </c>
      <c r="O635" s="245" t="str">
        <f>IF(PAF!J643="","",PAF!J643)</f>
        <v/>
      </c>
      <c r="P635" s="245" t="str">
        <f>IF(PAF!K643="","",PAF!K643)</f>
        <v/>
      </c>
      <c r="Q635" s="245" t="str">
        <f>IF(PAF!L643="","",PAF!L643)</f>
        <v/>
      </c>
      <c r="S635" s="153">
        <f t="shared" si="27"/>
        <v>15</v>
      </c>
      <c r="T635" s="154" t="str">
        <f t="shared" si="29"/>
        <v>No</v>
      </c>
      <c r="U635" s="154">
        <v>629</v>
      </c>
    </row>
    <row r="636" spans="2:21">
      <c r="B636" s="244" t="str">
        <f t="shared" si="28"/>
        <v>__</v>
      </c>
      <c r="C636" s="244" t="str">
        <f>IF(PAF!C644="","",PAF!C644)</f>
        <v/>
      </c>
      <c r="D636" s="245" t="str">
        <f>IF(N636&lt;&gt;"",PAF!$Y644,"")</f>
        <v/>
      </c>
      <c r="E636" s="246" t="str">
        <f>IF(PAF!D644="","",PAF!D644)</f>
        <v/>
      </c>
      <c r="F636" s="246"/>
      <c r="G636" s="245" t="str">
        <f>IF(PAF!E644="","",PAF!E644)</f>
        <v/>
      </c>
      <c r="H636" s="245" t="str">
        <f>IF(PAF!F644="","",PAF!F644)</f>
        <v/>
      </c>
      <c r="I636" s="247" t="str">
        <f>IF(PAF!G644="","",PAF!G644)</f>
        <v/>
      </c>
      <c r="J636" s="247" t="str">
        <f>IF(PAF!H644="","",PAF!H644)</f>
        <v/>
      </c>
      <c r="K636" s="247"/>
      <c r="L636" s="247"/>
      <c r="M636" s="247"/>
      <c r="N636" s="245" t="str">
        <f>IF(PAF!I644="","",PAF!I644)</f>
        <v/>
      </c>
      <c r="O636" s="245" t="str">
        <f>IF(PAF!J644="","",PAF!J644)</f>
        <v/>
      </c>
      <c r="P636" s="245" t="str">
        <f>IF(PAF!K644="","",PAF!K644)</f>
        <v/>
      </c>
      <c r="Q636" s="245" t="str">
        <f>IF(PAF!L644="","",PAF!L644)</f>
        <v/>
      </c>
      <c r="S636" s="153">
        <f t="shared" si="27"/>
        <v>15</v>
      </c>
      <c r="T636" s="154" t="str">
        <f t="shared" si="29"/>
        <v>No</v>
      </c>
      <c r="U636" s="154">
        <v>630</v>
      </c>
    </row>
    <row r="637" spans="2:21">
      <c r="B637" s="244" t="str">
        <f t="shared" si="28"/>
        <v>__</v>
      </c>
      <c r="C637" s="244" t="str">
        <f>IF(PAF!C645="","",PAF!C645)</f>
        <v/>
      </c>
      <c r="D637" s="245" t="str">
        <f>IF(N637&lt;&gt;"",PAF!$Y645,"")</f>
        <v/>
      </c>
      <c r="E637" s="246" t="str">
        <f>IF(PAF!D645="","",PAF!D645)</f>
        <v/>
      </c>
      <c r="F637" s="246"/>
      <c r="G637" s="245" t="str">
        <f>IF(PAF!E645="","",PAF!E645)</f>
        <v/>
      </c>
      <c r="H637" s="245" t="str">
        <f>IF(PAF!F645="","",PAF!F645)</f>
        <v/>
      </c>
      <c r="I637" s="247" t="str">
        <f>IF(PAF!G645="","",PAF!G645)</f>
        <v/>
      </c>
      <c r="J637" s="247" t="str">
        <f>IF(PAF!H645="","",PAF!H645)</f>
        <v/>
      </c>
      <c r="K637" s="247"/>
      <c r="L637" s="247"/>
      <c r="M637" s="247"/>
      <c r="N637" s="245" t="str">
        <f>IF(PAF!I645="","",PAF!I645)</f>
        <v/>
      </c>
      <c r="O637" s="245" t="str">
        <f>IF(PAF!J645="","",PAF!J645)</f>
        <v/>
      </c>
      <c r="P637" s="245" t="str">
        <f>IF(PAF!K645="","",PAF!K645)</f>
        <v/>
      </c>
      <c r="Q637" s="245" t="str">
        <f>IF(PAF!L645="","",PAF!L645)</f>
        <v/>
      </c>
      <c r="S637" s="153">
        <f t="shared" si="27"/>
        <v>15</v>
      </c>
      <c r="T637" s="154" t="str">
        <f t="shared" si="29"/>
        <v>No</v>
      </c>
      <c r="U637" s="154">
        <v>631</v>
      </c>
    </row>
    <row r="638" spans="2:21">
      <c r="B638" s="244" t="str">
        <f t="shared" si="28"/>
        <v>__</v>
      </c>
      <c r="C638" s="244" t="str">
        <f>IF(PAF!C646="","",PAF!C646)</f>
        <v/>
      </c>
      <c r="D638" s="245" t="str">
        <f>IF(N638&lt;&gt;"",PAF!$Y646,"")</f>
        <v/>
      </c>
      <c r="E638" s="246" t="str">
        <f>IF(PAF!D646="","",PAF!D646)</f>
        <v/>
      </c>
      <c r="F638" s="246"/>
      <c r="G638" s="245" t="str">
        <f>IF(PAF!E646="","",PAF!E646)</f>
        <v/>
      </c>
      <c r="H638" s="245" t="str">
        <f>IF(PAF!F646="","",PAF!F646)</f>
        <v/>
      </c>
      <c r="I638" s="247" t="str">
        <f>IF(PAF!G646="","",PAF!G646)</f>
        <v/>
      </c>
      <c r="J638" s="247" t="str">
        <f>IF(PAF!H646="","",PAF!H646)</f>
        <v/>
      </c>
      <c r="K638" s="247"/>
      <c r="L638" s="247"/>
      <c r="M638" s="247"/>
      <c r="N638" s="245" t="str">
        <f>IF(PAF!I646="","",PAF!I646)</f>
        <v/>
      </c>
      <c r="O638" s="245" t="str">
        <f>IF(PAF!J646="","",PAF!J646)</f>
        <v/>
      </c>
      <c r="P638" s="245" t="str">
        <f>IF(PAF!K646="","",PAF!K646)</f>
        <v/>
      </c>
      <c r="Q638" s="245" t="str">
        <f>IF(PAF!L646="","",PAF!L646)</f>
        <v/>
      </c>
      <c r="S638" s="153">
        <f t="shared" si="27"/>
        <v>15</v>
      </c>
      <c r="T638" s="154" t="str">
        <f t="shared" si="29"/>
        <v>No</v>
      </c>
      <c r="U638" s="154">
        <v>632</v>
      </c>
    </row>
    <row r="639" spans="2:21">
      <c r="B639" s="244" t="str">
        <f t="shared" si="28"/>
        <v>__</v>
      </c>
      <c r="C639" s="244" t="str">
        <f>IF(PAF!C647="","",PAF!C647)</f>
        <v/>
      </c>
      <c r="D639" s="245" t="str">
        <f>IF(N639&lt;&gt;"",PAF!$Y647,"")</f>
        <v/>
      </c>
      <c r="E639" s="246" t="str">
        <f>IF(PAF!D647="","",PAF!D647)</f>
        <v/>
      </c>
      <c r="F639" s="246"/>
      <c r="G639" s="245" t="str">
        <f>IF(PAF!E647="","",PAF!E647)</f>
        <v/>
      </c>
      <c r="H639" s="245" t="str">
        <f>IF(PAF!F647="","",PAF!F647)</f>
        <v/>
      </c>
      <c r="I639" s="247" t="str">
        <f>IF(PAF!G647="","",PAF!G647)</f>
        <v/>
      </c>
      <c r="J639" s="247" t="str">
        <f>IF(PAF!H647="","",PAF!H647)</f>
        <v/>
      </c>
      <c r="K639" s="247"/>
      <c r="L639" s="247"/>
      <c r="M639" s="247"/>
      <c r="N639" s="245" t="str">
        <f>IF(PAF!I647="","",PAF!I647)</f>
        <v/>
      </c>
      <c r="O639" s="245" t="str">
        <f>IF(PAF!J647="","",PAF!J647)</f>
        <v/>
      </c>
      <c r="P639" s="245" t="str">
        <f>IF(PAF!K647="","",PAF!K647)</f>
        <v/>
      </c>
      <c r="Q639" s="245" t="str">
        <f>IF(PAF!L647="","",PAF!L647)</f>
        <v/>
      </c>
      <c r="S639" s="153">
        <f t="shared" si="27"/>
        <v>15</v>
      </c>
      <c r="T639" s="154" t="str">
        <f t="shared" si="29"/>
        <v>No</v>
      </c>
      <c r="U639" s="154">
        <v>633</v>
      </c>
    </row>
    <row r="640" spans="2:21">
      <c r="B640" s="244" t="str">
        <f t="shared" si="28"/>
        <v>__</v>
      </c>
      <c r="C640" s="244" t="str">
        <f>IF(PAF!C648="","",PAF!C648)</f>
        <v/>
      </c>
      <c r="D640" s="245" t="str">
        <f>IF(N640&lt;&gt;"",PAF!$Y648,"")</f>
        <v/>
      </c>
      <c r="E640" s="246" t="str">
        <f>IF(PAF!D648="","",PAF!D648)</f>
        <v/>
      </c>
      <c r="F640" s="246"/>
      <c r="G640" s="245" t="str">
        <f>IF(PAF!E648="","",PAF!E648)</f>
        <v/>
      </c>
      <c r="H640" s="245" t="str">
        <f>IF(PAF!F648="","",PAF!F648)</f>
        <v/>
      </c>
      <c r="I640" s="247" t="str">
        <f>IF(PAF!G648="","",PAF!G648)</f>
        <v/>
      </c>
      <c r="J640" s="247" t="str">
        <f>IF(PAF!H648="","",PAF!H648)</f>
        <v/>
      </c>
      <c r="K640" s="247"/>
      <c r="L640" s="247"/>
      <c r="M640" s="247"/>
      <c r="N640" s="245" t="str">
        <f>IF(PAF!I648="","",PAF!I648)</f>
        <v/>
      </c>
      <c r="O640" s="245" t="str">
        <f>IF(PAF!J648="","",PAF!J648)</f>
        <v/>
      </c>
      <c r="P640" s="245" t="str">
        <f>IF(PAF!K648="","",PAF!K648)</f>
        <v/>
      </c>
      <c r="Q640" s="245" t="str">
        <f>IF(PAF!L648="","",PAF!L648)</f>
        <v/>
      </c>
      <c r="S640" s="153">
        <f t="shared" si="27"/>
        <v>15</v>
      </c>
      <c r="T640" s="154" t="str">
        <f t="shared" si="29"/>
        <v>No</v>
      </c>
      <c r="U640" s="154">
        <v>634</v>
      </c>
    </row>
    <row r="641" spans="2:21">
      <c r="B641" s="244" t="str">
        <f t="shared" si="28"/>
        <v>__</v>
      </c>
      <c r="C641" s="244" t="str">
        <f>IF(PAF!C649="","",PAF!C649)</f>
        <v/>
      </c>
      <c r="D641" s="245" t="str">
        <f>IF(N641&lt;&gt;"",PAF!$Y649,"")</f>
        <v/>
      </c>
      <c r="E641" s="246" t="str">
        <f>IF(PAF!D649="","",PAF!D649)</f>
        <v/>
      </c>
      <c r="F641" s="246"/>
      <c r="G641" s="245" t="str">
        <f>IF(PAF!E649="","",PAF!E649)</f>
        <v/>
      </c>
      <c r="H641" s="245" t="str">
        <f>IF(PAF!F649="","",PAF!F649)</f>
        <v/>
      </c>
      <c r="I641" s="247" t="str">
        <f>IF(PAF!G649="","",PAF!G649)</f>
        <v/>
      </c>
      <c r="J641" s="247" t="str">
        <f>IF(PAF!H649="","",PAF!H649)</f>
        <v/>
      </c>
      <c r="K641" s="247"/>
      <c r="L641" s="247"/>
      <c r="M641" s="247"/>
      <c r="N641" s="245" t="str">
        <f>IF(PAF!I649="","",PAF!I649)</f>
        <v/>
      </c>
      <c r="O641" s="245" t="str">
        <f>IF(PAF!J649="","",PAF!J649)</f>
        <v/>
      </c>
      <c r="P641" s="245" t="str">
        <f>IF(PAF!K649="","",PAF!K649)</f>
        <v/>
      </c>
      <c r="Q641" s="245" t="str">
        <f>IF(PAF!L649="","",PAF!L649)</f>
        <v/>
      </c>
      <c r="S641" s="153">
        <f t="shared" si="27"/>
        <v>15</v>
      </c>
      <c r="T641" s="154" t="str">
        <f t="shared" si="29"/>
        <v>No</v>
      </c>
      <c r="U641" s="154">
        <v>635</v>
      </c>
    </row>
    <row r="642" spans="2:21">
      <c r="B642" s="244" t="str">
        <f t="shared" si="28"/>
        <v>__</v>
      </c>
      <c r="C642" s="244" t="str">
        <f>IF(PAF!C650="","",PAF!C650)</f>
        <v/>
      </c>
      <c r="D642" s="245" t="str">
        <f>IF(N642&lt;&gt;"",PAF!$Y650,"")</f>
        <v/>
      </c>
      <c r="E642" s="246" t="str">
        <f>IF(PAF!D650="","",PAF!D650)</f>
        <v/>
      </c>
      <c r="F642" s="246"/>
      <c r="G642" s="245" t="str">
        <f>IF(PAF!E650="","",PAF!E650)</f>
        <v/>
      </c>
      <c r="H642" s="245" t="str">
        <f>IF(PAF!F650="","",PAF!F650)</f>
        <v/>
      </c>
      <c r="I642" s="247" t="str">
        <f>IF(PAF!G650="","",PAF!G650)</f>
        <v/>
      </c>
      <c r="J642" s="247" t="str">
        <f>IF(PAF!H650="","",PAF!H650)</f>
        <v/>
      </c>
      <c r="K642" s="247"/>
      <c r="L642" s="247"/>
      <c r="M642" s="247"/>
      <c r="N642" s="245" t="str">
        <f>IF(PAF!I650="","",PAF!I650)</f>
        <v/>
      </c>
      <c r="O642" s="245" t="str">
        <f>IF(PAF!J650="","",PAF!J650)</f>
        <v/>
      </c>
      <c r="P642" s="245" t="str">
        <f>IF(PAF!K650="","",PAF!K650)</f>
        <v/>
      </c>
      <c r="Q642" s="245" t="str">
        <f>IF(PAF!L650="","",PAF!L650)</f>
        <v/>
      </c>
      <c r="S642" s="153">
        <f t="shared" si="27"/>
        <v>15</v>
      </c>
      <c r="T642" s="154" t="str">
        <f t="shared" si="29"/>
        <v>No</v>
      </c>
      <c r="U642" s="154">
        <v>636</v>
      </c>
    </row>
    <row r="643" spans="2:21">
      <c r="B643" s="244" t="str">
        <f t="shared" si="28"/>
        <v>__</v>
      </c>
      <c r="C643" s="244" t="str">
        <f>IF(PAF!C651="","",PAF!C651)</f>
        <v/>
      </c>
      <c r="D643" s="245" t="str">
        <f>IF(N643&lt;&gt;"",PAF!$Y651,"")</f>
        <v/>
      </c>
      <c r="E643" s="246" t="str">
        <f>IF(PAF!D651="","",PAF!D651)</f>
        <v/>
      </c>
      <c r="F643" s="246"/>
      <c r="G643" s="245" t="str">
        <f>IF(PAF!E651="","",PAF!E651)</f>
        <v/>
      </c>
      <c r="H643" s="245" t="str">
        <f>IF(PAF!F651="","",PAF!F651)</f>
        <v/>
      </c>
      <c r="I643" s="247" t="str">
        <f>IF(PAF!G651="","",PAF!G651)</f>
        <v/>
      </c>
      <c r="J643" s="247" t="str">
        <f>IF(PAF!H651="","",PAF!H651)</f>
        <v/>
      </c>
      <c r="K643" s="247"/>
      <c r="L643" s="247"/>
      <c r="M643" s="247"/>
      <c r="N643" s="245" t="str">
        <f>IF(PAF!I651="","",PAF!I651)</f>
        <v/>
      </c>
      <c r="O643" s="245" t="str">
        <f>IF(PAF!J651="","",PAF!J651)</f>
        <v/>
      </c>
      <c r="P643" s="245" t="str">
        <f>IF(PAF!K651="","",PAF!K651)</f>
        <v/>
      </c>
      <c r="Q643" s="245" t="str">
        <f>IF(PAF!L651="","",PAF!L651)</f>
        <v/>
      </c>
      <c r="S643" s="153">
        <f t="shared" si="27"/>
        <v>15</v>
      </c>
      <c r="T643" s="154" t="str">
        <f t="shared" si="29"/>
        <v>No</v>
      </c>
      <c r="U643" s="154">
        <v>637</v>
      </c>
    </row>
    <row r="644" spans="2:21">
      <c r="B644" s="244" t="str">
        <f t="shared" si="28"/>
        <v>__</v>
      </c>
      <c r="C644" s="244" t="str">
        <f>IF(PAF!C652="","",PAF!C652)</f>
        <v/>
      </c>
      <c r="D644" s="245" t="str">
        <f>IF(N644&lt;&gt;"",PAF!$Y652,"")</f>
        <v/>
      </c>
      <c r="E644" s="246" t="str">
        <f>IF(PAF!D652="","",PAF!D652)</f>
        <v/>
      </c>
      <c r="F644" s="246"/>
      <c r="G644" s="245" t="str">
        <f>IF(PAF!E652="","",PAF!E652)</f>
        <v/>
      </c>
      <c r="H644" s="245" t="str">
        <f>IF(PAF!F652="","",PAF!F652)</f>
        <v/>
      </c>
      <c r="I644" s="247" t="str">
        <f>IF(PAF!G652="","",PAF!G652)</f>
        <v/>
      </c>
      <c r="J644" s="247" t="str">
        <f>IF(PAF!H652="","",PAF!H652)</f>
        <v/>
      </c>
      <c r="K644" s="247"/>
      <c r="L644" s="247"/>
      <c r="M644" s="247"/>
      <c r="N644" s="245" t="str">
        <f>IF(PAF!I652="","",PAF!I652)</f>
        <v/>
      </c>
      <c r="O644" s="245" t="str">
        <f>IF(PAF!J652="","",PAF!J652)</f>
        <v/>
      </c>
      <c r="P644" s="245" t="str">
        <f>IF(PAF!K652="","",PAF!K652)</f>
        <v/>
      </c>
      <c r="Q644" s="245" t="str">
        <f>IF(PAF!L652="","",PAF!L652)</f>
        <v/>
      </c>
      <c r="S644" s="153">
        <f t="shared" si="27"/>
        <v>15</v>
      </c>
      <c r="T644" s="154" t="str">
        <f t="shared" si="29"/>
        <v>No</v>
      </c>
      <c r="U644" s="154">
        <v>638</v>
      </c>
    </row>
    <row r="645" spans="2:21">
      <c r="B645" s="244" t="str">
        <f t="shared" si="28"/>
        <v>__</v>
      </c>
      <c r="C645" s="244" t="str">
        <f>IF(PAF!C653="","",PAF!C653)</f>
        <v/>
      </c>
      <c r="D645" s="245" t="str">
        <f>IF(N645&lt;&gt;"",PAF!$Y653,"")</f>
        <v/>
      </c>
      <c r="E645" s="246" t="str">
        <f>IF(PAF!D653="","",PAF!D653)</f>
        <v/>
      </c>
      <c r="F645" s="246"/>
      <c r="G645" s="245" t="str">
        <f>IF(PAF!E653="","",PAF!E653)</f>
        <v/>
      </c>
      <c r="H645" s="245" t="str">
        <f>IF(PAF!F653="","",PAF!F653)</f>
        <v/>
      </c>
      <c r="I645" s="247" t="str">
        <f>IF(PAF!G653="","",PAF!G653)</f>
        <v/>
      </c>
      <c r="J645" s="247" t="str">
        <f>IF(PAF!H653="","",PAF!H653)</f>
        <v/>
      </c>
      <c r="K645" s="247"/>
      <c r="L645" s="247"/>
      <c r="M645" s="247"/>
      <c r="N645" s="245" t="str">
        <f>IF(PAF!I653="","",PAF!I653)</f>
        <v/>
      </c>
      <c r="O645" s="245" t="str">
        <f>IF(PAF!J653="","",PAF!J653)</f>
        <v/>
      </c>
      <c r="P645" s="245" t="str">
        <f>IF(PAF!K653="","",PAF!K653)</f>
        <v/>
      </c>
      <c r="Q645" s="245" t="str">
        <f>IF(PAF!L653="","",PAF!L653)</f>
        <v/>
      </c>
      <c r="S645" s="153">
        <f t="shared" si="27"/>
        <v>15</v>
      </c>
      <c r="T645" s="154" t="str">
        <f t="shared" si="29"/>
        <v>No</v>
      </c>
      <c r="U645" s="154">
        <v>639</v>
      </c>
    </row>
    <row r="646" spans="2:21">
      <c r="B646" s="244" t="str">
        <f t="shared" si="28"/>
        <v>__</v>
      </c>
      <c r="C646" s="244" t="str">
        <f>IF(PAF!C654="","",PAF!C654)</f>
        <v/>
      </c>
      <c r="D646" s="245" t="str">
        <f>IF(N646&lt;&gt;"",PAF!$Y654,"")</f>
        <v/>
      </c>
      <c r="E646" s="246" t="str">
        <f>IF(PAF!D654="","",PAF!D654)</f>
        <v/>
      </c>
      <c r="F646" s="246"/>
      <c r="G646" s="245" t="str">
        <f>IF(PAF!E654="","",PAF!E654)</f>
        <v/>
      </c>
      <c r="H646" s="245" t="str">
        <f>IF(PAF!F654="","",PAF!F654)</f>
        <v/>
      </c>
      <c r="I646" s="247" t="str">
        <f>IF(PAF!G654="","",PAF!G654)</f>
        <v/>
      </c>
      <c r="J646" s="247" t="str">
        <f>IF(PAF!H654="","",PAF!H654)</f>
        <v/>
      </c>
      <c r="K646" s="247"/>
      <c r="L646" s="247"/>
      <c r="M646" s="247"/>
      <c r="N646" s="245" t="str">
        <f>IF(PAF!I654="","",PAF!I654)</f>
        <v/>
      </c>
      <c r="O646" s="245" t="str">
        <f>IF(PAF!J654="","",PAF!J654)</f>
        <v/>
      </c>
      <c r="P646" s="245" t="str">
        <f>IF(PAF!K654="","",PAF!K654)</f>
        <v/>
      </c>
      <c r="Q646" s="245" t="str">
        <f>IF(PAF!L654="","",PAF!L654)</f>
        <v/>
      </c>
      <c r="S646" s="153">
        <f t="shared" si="27"/>
        <v>15</v>
      </c>
      <c r="T646" s="154" t="str">
        <f t="shared" si="29"/>
        <v>No</v>
      </c>
      <c r="U646" s="154">
        <v>640</v>
      </c>
    </row>
    <row r="647" spans="2:21">
      <c r="B647" s="244" t="str">
        <f t="shared" si="28"/>
        <v>__</v>
      </c>
      <c r="C647" s="244" t="str">
        <f>IF(PAF!C655="","",PAF!C655)</f>
        <v/>
      </c>
      <c r="D647" s="245" t="str">
        <f>IF(N647&lt;&gt;"",PAF!$Y655,"")</f>
        <v/>
      </c>
      <c r="E647" s="246" t="str">
        <f>IF(PAF!D655="","",PAF!D655)</f>
        <v/>
      </c>
      <c r="F647" s="246"/>
      <c r="G647" s="245" t="str">
        <f>IF(PAF!E655="","",PAF!E655)</f>
        <v/>
      </c>
      <c r="H647" s="245" t="str">
        <f>IF(PAF!F655="","",PAF!F655)</f>
        <v/>
      </c>
      <c r="I647" s="247" t="str">
        <f>IF(PAF!G655="","",PAF!G655)</f>
        <v/>
      </c>
      <c r="J647" s="247" t="str">
        <f>IF(PAF!H655="","",PAF!H655)</f>
        <v/>
      </c>
      <c r="K647" s="247"/>
      <c r="L647" s="247"/>
      <c r="M647" s="247"/>
      <c r="N647" s="245" t="str">
        <f>IF(PAF!I655="","",PAF!I655)</f>
        <v/>
      </c>
      <c r="O647" s="245" t="str">
        <f>IF(PAF!J655="","",PAF!J655)</f>
        <v/>
      </c>
      <c r="P647" s="245" t="str">
        <f>IF(PAF!K655="","",PAF!K655)</f>
        <v/>
      </c>
      <c r="Q647" s="245" t="str">
        <f>IF(PAF!L655="","",PAF!L655)</f>
        <v/>
      </c>
      <c r="S647" s="153">
        <f t="shared" ref="S647:S710" si="30">COUNTIF(C647:Q647,"")</f>
        <v>15</v>
      </c>
      <c r="T647" s="154" t="str">
        <f t="shared" si="29"/>
        <v>No</v>
      </c>
      <c r="U647" s="154">
        <v>641</v>
      </c>
    </row>
    <row r="648" spans="2:21">
      <c r="B648" s="244" t="str">
        <f t="shared" ref="B648:B711" si="31">CONCATENATE($D$2,"_",$D$3,"_",$D$4)</f>
        <v>__</v>
      </c>
      <c r="C648" s="244" t="str">
        <f>IF(PAF!C656="","",PAF!C656)</f>
        <v/>
      </c>
      <c r="D648" s="245" t="str">
        <f>IF(N648&lt;&gt;"",PAF!$Y656,"")</f>
        <v/>
      </c>
      <c r="E648" s="246" t="str">
        <f>IF(PAF!D656="","",PAF!D656)</f>
        <v/>
      </c>
      <c r="F648" s="246"/>
      <c r="G648" s="245" t="str">
        <f>IF(PAF!E656="","",PAF!E656)</f>
        <v/>
      </c>
      <c r="H648" s="245" t="str">
        <f>IF(PAF!F656="","",PAF!F656)</f>
        <v/>
      </c>
      <c r="I648" s="247" t="str">
        <f>IF(PAF!G656="","",PAF!G656)</f>
        <v/>
      </c>
      <c r="J648" s="247" t="str">
        <f>IF(PAF!H656="","",PAF!H656)</f>
        <v/>
      </c>
      <c r="K648" s="247"/>
      <c r="L648" s="247"/>
      <c r="M648" s="247"/>
      <c r="N648" s="245" t="str">
        <f>IF(PAF!I656="","",PAF!I656)</f>
        <v/>
      </c>
      <c r="O648" s="245" t="str">
        <f>IF(PAF!J656="","",PAF!J656)</f>
        <v/>
      </c>
      <c r="P648" s="245" t="str">
        <f>IF(PAF!K656="","",PAF!K656)</f>
        <v/>
      </c>
      <c r="Q648" s="245" t="str">
        <f>IF(PAF!L656="","",PAF!L656)</f>
        <v/>
      </c>
      <c r="S648" s="153">
        <f t="shared" si="30"/>
        <v>15</v>
      </c>
      <c r="T648" s="154" t="str">
        <f t="shared" ref="T648:T711" si="32">IF(AND(S648&gt;4,S648&lt;14),"Missing data","No")</f>
        <v>No</v>
      </c>
      <c r="U648" s="154">
        <v>642</v>
      </c>
    </row>
    <row r="649" spans="2:21">
      <c r="B649" s="244" t="str">
        <f t="shared" si="31"/>
        <v>__</v>
      </c>
      <c r="C649" s="244" t="str">
        <f>IF(PAF!C657="","",PAF!C657)</f>
        <v/>
      </c>
      <c r="D649" s="245" t="str">
        <f>IF(N649&lt;&gt;"",PAF!$Y657,"")</f>
        <v/>
      </c>
      <c r="E649" s="246" t="str">
        <f>IF(PAF!D657="","",PAF!D657)</f>
        <v/>
      </c>
      <c r="F649" s="246"/>
      <c r="G649" s="245" t="str">
        <f>IF(PAF!E657="","",PAF!E657)</f>
        <v/>
      </c>
      <c r="H649" s="245" t="str">
        <f>IF(PAF!F657="","",PAF!F657)</f>
        <v/>
      </c>
      <c r="I649" s="247" t="str">
        <f>IF(PAF!G657="","",PAF!G657)</f>
        <v/>
      </c>
      <c r="J649" s="247" t="str">
        <f>IF(PAF!H657="","",PAF!H657)</f>
        <v/>
      </c>
      <c r="K649" s="247"/>
      <c r="L649" s="247"/>
      <c r="M649" s="247"/>
      <c r="N649" s="245" t="str">
        <f>IF(PAF!I657="","",PAF!I657)</f>
        <v/>
      </c>
      <c r="O649" s="245" t="str">
        <f>IF(PAF!J657="","",PAF!J657)</f>
        <v/>
      </c>
      <c r="P649" s="245" t="str">
        <f>IF(PAF!K657="","",PAF!K657)</f>
        <v/>
      </c>
      <c r="Q649" s="245" t="str">
        <f>IF(PAF!L657="","",PAF!L657)</f>
        <v/>
      </c>
      <c r="S649" s="153">
        <f t="shared" si="30"/>
        <v>15</v>
      </c>
      <c r="T649" s="154" t="str">
        <f t="shared" si="32"/>
        <v>No</v>
      </c>
      <c r="U649" s="154">
        <v>643</v>
      </c>
    </row>
    <row r="650" spans="2:21">
      <c r="B650" s="244" t="str">
        <f t="shared" si="31"/>
        <v>__</v>
      </c>
      <c r="C650" s="244" t="str">
        <f>IF(PAF!C658="","",PAF!C658)</f>
        <v/>
      </c>
      <c r="D650" s="245" t="str">
        <f>IF(N650&lt;&gt;"",PAF!$Y658,"")</f>
        <v/>
      </c>
      <c r="E650" s="246" t="str">
        <f>IF(PAF!D658="","",PAF!D658)</f>
        <v/>
      </c>
      <c r="F650" s="246"/>
      <c r="G650" s="245" t="str">
        <f>IF(PAF!E658="","",PAF!E658)</f>
        <v/>
      </c>
      <c r="H650" s="245" t="str">
        <f>IF(PAF!F658="","",PAF!F658)</f>
        <v/>
      </c>
      <c r="I650" s="247" t="str">
        <f>IF(PAF!G658="","",PAF!G658)</f>
        <v/>
      </c>
      <c r="J650" s="247" t="str">
        <f>IF(PAF!H658="","",PAF!H658)</f>
        <v/>
      </c>
      <c r="K650" s="247"/>
      <c r="L650" s="247"/>
      <c r="M650" s="247"/>
      <c r="N650" s="245" t="str">
        <f>IF(PAF!I658="","",PAF!I658)</f>
        <v/>
      </c>
      <c r="O650" s="245" t="str">
        <f>IF(PAF!J658="","",PAF!J658)</f>
        <v/>
      </c>
      <c r="P650" s="245" t="str">
        <f>IF(PAF!K658="","",PAF!K658)</f>
        <v/>
      </c>
      <c r="Q650" s="245" t="str">
        <f>IF(PAF!L658="","",PAF!L658)</f>
        <v/>
      </c>
      <c r="S650" s="153">
        <f t="shared" si="30"/>
        <v>15</v>
      </c>
      <c r="T650" s="154" t="str">
        <f t="shared" si="32"/>
        <v>No</v>
      </c>
      <c r="U650" s="154">
        <v>644</v>
      </c>
    </row>
    <row r="651" spans="2:21">
      <c r="B651" s="244" t="str">
        <f t="shared" si="31"/>
        <v>__</v>
      </c>
      <c r="C651" s="244" t="str">
        <f>IF(PAF!C659="","",PAF!C659)</f>
        <v/>
      </c>
      <c r="D651" s="245" t="str">
        <f>IF(N651&lt;&gt;"",PAF!$Y659,"")</f>
        <v/>
      </c>
      <c r="E651" s="246" t="str">
        <f>IF(PAF!D659="","",PAF!D659)</f>
        <v/>
      </c>
      <c r="F651" s="246"/>
      <c r="G651" s="245" t="str">
        <f>IF(PAF!E659="","",PAF!E659)</f>
        <v/>
      </c>
      <c r="H651" s="245" t="str">
        <f>IF(PAF!F659="","",PAF!F659)</f>
        <v/>
      </c>
      <c r="I651" s="247" t="str">
        <f>IF(PAF!G659="","",PAF!G659)</f>
        <v/>
      </c>
      <c r="J651" s="247" t="str">
        <f>IF(PAF!H659="","",PAF!H659)</f>
        <v/>
      </c>
      <c r="K651" s="247"/>
      <c r="L651" s="247"/>
      <c r="M651" s="247"/>
      <c r="N651" s="245" t="str">
        <f>IF(PAF!I659="","",PAF!I659)</f>
        <v/>
      </c>
      <c r="O651" s="245" t="str">
        <f>IF(PAF!J659="","",PAF!J659)</f>
        <v/>
      </c>
      <c r="P651" s="245" t="str">
        <f>IF(PAF!K659="","",PAF!K659)</f>
        <v/>
      </c>
      <c r="Q651" s="245" t="str">
        <f>IF(PAF!L659="","",PAF!L659)</f>
        <v/>
      </c>
      <c r="S651" s="153">
        <f t="shared" si="30"/>
        <v>15</v>
      </c>
      <c r="T651" s="154" t="str">
        <f t="shared" si="32"/>
        <v>No</v>
      </c>
      <c r="U651" s="154">
        <v>645</v>
      </c>
    </row>
    <row r="652" spans="2:21">
      <c r="B652" s="244" t="str">
        <f t="shared" si="31"/>
        <v>__</v>
      </c>
      <c r="C652" s="244" t="str">
        <f>IF(PAF!C660="","",PAF!C660)</f>
        <v/>
      </c>
      <c r="D652" s="245" t="str">
        <f>IF(N652&lt;&gt;"",PAF!$Y660,"")</f>
        <v/>
      </c>
      <c r="E652" s="246" t="str">
        <f>IF(PAF!D660="","",PAF!D660)</f>
        <v/>
      </c>
      <c r="F652" s="246"/>
      <c r="G652" s="245" t="str">
        <f>IF(PAF!E660="","",PAF!E660)</f>
        <v/>
      </c>
      <c r="H652" s="245" t="str">
        <f>IF(PAF!F660="","",PAF!F660)</f>
        <v/>
      </c>
      <c r="I652" s="247" t="str">
        <f>IF(PAF!G660="","",PAF!G660)</f>
        <v/>
      </c>
      <c r="J652" s="247" t="str">
        <f>IF(PAF!H660="","",PAF!H660)</f>
        <v/>
      </c>
      <c r="K652" s="247"/>
      <c r="L652" s="247"/>
      <c r="M652" s="247"/>
      <c r="N652" s="245" t="str">
        <f>IF(PAF!I660="","",PAF!I660)</f>
        <v/>
      </c>
      <c r="O652" s="245" t="str">
        <f>IF(PAF!J660="","",PAF!J660)</f>
        <v/>
      </c>
      <c r="P652" s="245" t="str">
        <f>IF(PAF!K660="","",PAF!K660)</f>
        <v/>
      </c>
      <c r="Q652" s="245" t="str">
        <f>IF(PAF!L660="","",PAF!L660)</f>
        <v/>
      </c>
      <c r="S652" s="153">
        <f t="shared" si="30"/>
        <v>15</v>
      </c>
      <c r="T652" s="154" t="str">
        <f t="shared" si="32"/>
        <v>No</v>
      </c>
      <c r="U652" s="154">
        <v>646</v>
      </c>
    </row>
    <row r="653" spans="2:21">
      <c r="B653" s="244" t="str">
        <f t="shared" si="31"/>
        <v>__</v>
      </c>
      <c r="C653" s="244" t="str">
        <f>IF(PAF!C661="","",PAF!C661)</f>
        <v/>
      </c>
      <c r="D653" s="245" t="str">
        <f>IF(N653&lt;&gt;"",PAF!$Y661,"")</f>
        <v/>
      </c>
      <c r="E653" s="246" t="str">
        <f>IF(PAF!D661="","",PAF!D661)</f>
        <v/>
      </c>
      <c r="F653" s="246"/>
      <c r="G653" s="245" t="str">
        <f>IF(PAF!E661="","",PAF!E661)</f>
        <v/>
      </c>
      <c r="H653" s="245" t="str">
        <f>IF(PAF!F661="","",PAF!F661)</f>
        <v/>
      </c>
      <c r="I653" s="247" t="str">
        <f>IF(PAF!G661="","",PAF!G661)</f>
        <v/>
      </c>
      <c r="J653" s="247" t="str">
        <f>IF(PAF!H661="","",PAF!H661)</f>
        <v/>
      </c>
      <c r="K653" s="247"/>
      <c r="L653" s="247"/>
      <c r="M653" s="247"/>
      <c r="N653" s="245" t="str">
        <f>IF(PAF!I661="","",PAF!I661)</f>
        <v/>
      </c>
      <c r="O653" s="245" t="str">
        <f>IF(PAF!J661="","",PAF!J661)</f>
        <v/>
      </c>
      <c r="P653" s="245" t="str">
        <f>IF(PAF!K661="","",PAF!K661)</f>
        <v/>
      </c>
      <c r="Q653" s="245" t="str">
        <f>IF(PAF!L661="","",PAF!L661)</f>
        <v/>
      </c>
      <c r="S653" s="153">
        <f t="shared" si="30"/>
        <v>15</v>
      </c>
      <c r="T653" s="154" t="str">
        <f t="shared" si="32"/>
        <v>No</v>
      </c>
      <c r="U653" s="154">
        <v>647</v>
      </c>
    </row>
    <row r="654" spans="2:21">
      <c r="B654" s="244" t="str">
        <f t="shared" si="31"/>
        <v>__</v>
      </c>
      <c r="C654" s="244" t="str">
        <f>IF(PAF!C662="","",PAF!C662)</f>
        <v/>
      </c>
      <c r="D654" s="245" t="str">
        <f>IF(N654&lt;&gt;"",PAF!$Y662,"")</f>
        <v/>
      </c>
      <c r="E654" s="246" t="str">
        <f>IF(PAF!D662="","",PAF!D662)</f>
        <v/>
      </c>
      <c r="F654" s="246"/>
      <c r="G654" s="245" t="str">
        <f>IF(PAF!E662="","",PAF!E662)</f>
        <v/>
      </c>
      <c r="H654" s="245" t="str">
        <f>IF(PAF!F662="","",PAF!F662)</f>
        <v/>
      </c>
      <c r="I654" s="247" t="str">
        <f>IF(PAF!G662="","",PAF!G662)</f>
        <v/>
      </c>
      <c r="J654" s="247" t="str">
        <f>IF(PAF!H662="","",PAF!H662)</f>
        <v/>
      </c>
      <c r="K654" s="247"/>
      <c r="L654" s="247"/>
      <c r="M654" s="247"/>
      <c r="N654" s="245" t="str">
        <f>IF(PAF!I662="","",PAF!I662)</f>
        <v/>
      </c>
      <c r="O654" s="245" t="str">
        <f>IF(PAF!J662="","",PAF!J662)</f>
        <v/>
      </c>
      <c r="P654" s="245" t="str">
        <f>IF(PAF!K662="","",PAF!K662)</f>
        <v/>
      </c>
      <c r="Q654" s="245" t="str">
        <f>IF(PAF!L662="","",PAF!L662)</f>
        <v/>
      </c>
      <c r="S654" s="153">
        <f t="shared" si="30"/>
        <v>15</v>
      </c>
      <c r="T654" s="154" t="str">
        <f t="shared" si="32"/>
        <v>No</v>
      </c>
      <c r="U654" s="154">
        <v>648</v>
      </c>
    </row>
    <row r="655" spans="2:21">
      <c r="B655" s="244" t="str">
        <f t="shared" si="31"/>
        <v>__</v>
      </c>
      <c r="C655" s="244" t="str">
        <f>IF(PAF!C663="","",PAF!C663)</f>
        <v/>
      </c>
      <c r="D655" s="245" t="str">
        <f>IF(N655&lt;&gt;"",PAF!$Y663,"")</f>
        <v/>
      </c>
      <c r="E655" s="246" t="str">
        <f>IF(PAF!D663="","",PAF!D663)</f>
        <v/>
      </c>
      <c r="F655" s="246"/>
      <c r="G655" s="245" t="str">
        <f>IF(PAF!E663="","",PAF!E663)</f>
        <v/>
      </c>
      <c r="H655" s="245" t="str">
        <f>IF(PAF!F663="","",PAF!F663)</f>
        <v/>
      </c>
      <c r="I655" s="247" t="str">
        <f>IF(PAF!G663="","",PAF!G663)</f>
        <v/>
      </c>
      <c r="J655" s="247" t="str">
        <f>IF(PAF!H663="","",PAF!H663)</f>
        <v/>
      </c>
      <c r="K655" s="247"/>
      <c r="L655" s="247"/>
      <c r="M655" s="247"/>
      <c r="N655" s="245" t="str">
        <f>IF(PAF!I663="","",PAF!I663)</f>
        <v/>
      </c>
      <c r="O655" s="245" t="str">
        <f>IF(PAF!J663="","",PAF!J663)</f>
        <v/>
      </c>
      <c r="P655" s="245" t="str">
        <f>IF(PAF!K663="","",PAF!K663)</f>
        <v/>
      </c>
      <c r="Q655" s="245" t="str">
        <f>IF(PAF!L663="","",PAF!L663)</f>
        <v/>
      </c>
      <c r="S655" s="153">
        <f t="shared" si="30"/>
        <v>15</v>
      </c>
      <c r="T655" s="154" t="str">
        <f t="shared" si="32"/>
        <v>No</v>
      </c>
      <c r="U655" s="154">
        <v>649</v>
      </c>
    </row>
    <row r="656" spans="2:21">
      <c r="B656" s="244" t="str">
        <f t="shared" si="31"/>
        <v>__</v>
      </c>
      <c r="C656" s="244" t="str">
        <f>IF(PAF!C664="","",PAF!C664)</f>
        <v/>
      </c>
      <c r="D656" s="245" t="str">
        <f>IF(N656&lt;&gt;"",PAF!$Y664,"")</f>
        <v/>
      </c>
      <c r="E656" s="246" t="str">
        <f>IF(PAF!D664="","",PAF!D664)</f>
        <v/>
      </c>
      <c r="F656" s="246"/>
      <c r="G656" s="245" t="str">
        <f>IF(PAF!E664="","",PAF!E664)</f>
        <v/>
      </c>
      <c r="H656" s="245" t="str">
        <f>IF(PAF!F664="","",PAF!F664)</f>
        <v/>
      </c>
      <c r="I656" s="247" t="str">
        <f>IF(PAF!G664="","",PAF!G664)</f>
        <v/>
      </c>
      <c r="J656" s="247" t="str">
        <f>IF(PAF!H664="","",PAF!H664)</f>
        <v/>
      </c>
      <c r="K656" s="247"/>
      <c r="L656" s="247"/>
      <c r="M656" s="247"/>
      <c r="N656" s="245" t="str">
        <f>IF(PAF!I664="","",PAF!I664)</f>
        <v/>
      </c>
      <c r="O656" s="245" t="str">
        <f>IF(PAF!J664="","",PAF!J664)</f>
        <v/>
      </c>
      <c r="P656" s="245" t="str">
        <f>IF(PAF!K664="","",PAF!K664)</f>
        <v/>
      </c>
      <c r="Q656" s="245" t="str">
        <f>IF(PAF!L664="","",PAF!L664)</f>
        <v/>
      </c>
      <c r="S656" s="153">
        <f t="shared" si="30"/>
        <v>15</v>
      </c>
      <c r="T656" s="154" t="str">
        <f t="shared" si="32"/>
        <v>No</v>
      </c>
      <c r="U656" s="154">
        <v>650</v>
      </c>
    </row>
    <row r="657" spans="2:21">
      <c r="B657" s="244" t="str">
        <f t="shared" si="31"/>
        <v>__</v>
      </c>
      <c r="C657" s="244" t="str">
        <f>IF(PAF!C665="","",PAF!C665)</f>
        <v/>
      </c>
      <c r="D657" s="245" t="str">
        <f>IF(N657&lt;&gt;"",PAF!$Y665,"")</f>
        <v/>
      </c>
      <c r="E657" s="246" t="str">
        <f>IF(PAF!D665="","",PAF!D665)</f>
        <v/>
      </c>
      <c r="F657" s="246"/>
      <c r="G657" s="245" t="str">
        <f>IF(PAF!E665="","",PAF!E665)</f>
        <v/>
      </c>
      <c r="H657" s="245" t="str">
        <f>IF(PAF!F665="","",PAF!F665)</f>
        <v/>
      </c>
      <c r="I657" s="247" t="str">
        <f>IF(PAF!G665="","",PAF!G665)</f>
        <v/>
      </c>
      <c r="J657" s="247" t="str">
        <f>IF(PAF!H665="","",PAF!H665)</f>
        <v/>
      </c>
      <c r="K657" s="247"/>
      <c r="L657" s="247"/>
      <c r="M657" s="247"/>
      <c r="N657" s="245" t="str">
        <f>IF(PAF!I665="","",PAF!I665)</f>
        <v/>
      </c>
      <c r="O657" s="245" t="str">
        <f>IF(PAF!J665="","",PAF!J665)</f>
        <v/>
      </c>
      <c r="P657" s="245" t="str">
        <f>IF(PAF!K665="","",PAF!K665)</f>
        <v/>
      </c>
      <c r="Q657" s="245" t="str">
        <f>IF(PAF!L665="","",PAF!L665)</f>
        <v/>
      </c>
      <c r="S657" s="153">
        <f t="shared" si="30"/>
        <v>15</v>
      </c>
      <c r="T657" s="154" t="str">
        <f t="shared" si="32"/>
        <v>No</v>
      </c>
      <c r="U657" s="154">
        <v>651</v>
      </c>
    </row>
    <row r="658" spans="2:21">
      <c r="B658" s="244" t="str">
        <f t="shared" si="31"/>
        <v>__</v>
      </c>
      <c r="C658" s="244" t="str">
        <f>IF(PAF!C666="","",PAF!C666)</f>
        <v/>
      </c>
      <c r="D658" s="245" t="str">
        <f>IF(N658&lt;&gt;"",PAF!$Y666,"")</f>
        <v/>
      </c>
      <c r="E658" s="246" t="str">
        <f>IF(PAF!D666="","",PAF!D666)</f>
        <v/>
      </c>
      <c r="F658" s="246"/>
      <c r="G658" s="245" t="str">
        <f>IF(PAF!E666="","",PAF!E666)</f>
        <v/>
      </c>
      <c r="H658" s="245" t="str">
        <f>IF(PAF!F666="","",PAF!F666)</f>
        <v/>
      </c>
      <c r="I658" s="247" t="str">
        <f>IF(PAF!G666="","",PAF!G666)</f>
        <v/>
      </c>
      <c r="J658" s="247" t="str">
        <f>IF(PAF!H666="","",PAF!H666)</f>
        <v/>
      </c>
      <c r="K658" s="247"/>
      <c r="L658" s="247"/>
      <c r="M658" s="247"/>
      <c r="N658" s="245" t="str">
        <f>IF(PAF!I666="","",PAF!I666)</f>
        <v/>
      </c>
      <c r="O658" s="245" t="str">
        <f>IF(PAF!J666="","",PAF!J666)</f>
        <v/>
      </c>
      <c r="P658" s="245" t="str">
        <f>IF(PAF!K666="","",PAF!K666)</f>
        <v/>
      </c>
      <c r="Q658" s="245" t="str">
        <f>IF(PAF!L666="","",PAF!L666)</f>
        <v/>
      </c>
      <c r="S658" s="153">
        <f t="shared" si="30"/>
        <v>15</v>
      </c>
      <c r="T658" s="154" t="str">
        <f t="shared" si="32"/>
        <v>No</v>
      </c>
      <c r="U658" s="154">
        <v>652</v>
      </c>
    </row>
    <row r="659" spans="2:21">
      <c r="B659" s="244" t="str">
        <f t="shared" si="31"/>
        <v>__</v>
      </c>
      <c r="C659" s="244" t="str">
        <f>IF(PAF!C667="","",PAF!C667)</f>
        <v/>
      </c>
      <c r="D659" s="245" t="str">
        <f>IF(N659&lt;&gt;"",PAF!$Y667,"")</f>
        <v/>
      </c>
      <c r="E659" s="246" t="str">
        <f>IF(PAF!D667="","",PAF!D667)</f>
        <v/>
      </c>
      <c r="F659" s="246"/>
      <c r="G659" s="245" t="str">
        <f>IF(PAF!E667="","",PAF!E667)</f>
        <v/>
      </c>
      <c r="H659" s="245" t="str">
        <f>IF(PAF!F667="","",PAF!F667)</f>
        <v/>
      </c>
      <c r="I659" s="247" t="str">
        <f>IF(PAF!G667="","",PAF!G667)</f>
        <v/>
      </c>
      <c r="J659" s="247" t="str">
        <f>IF(PAF!H667="","",PAF!H667)</f>
        <v/>
      </c>
      <c r="K659" s="247"/>
      <c r="L659" s="247"/>
      <c r="M659" s="247"/>
      <c r="N659" s="245" t="str">
        <f>IF(PAF!I667="","",PAF!I667)</f>
        <v/>
      </c>
      <c r="O659" s="245" t="str">
        <f>IF(PAF!J667="","",PAF!J667)</f>
        <v/>
      </c>
      <c r="P659" s="245" t="str">
        <f>IF(PAF!K667="","",PAF!K667)</f>
        <v/>
      </c>
      <c r="Q659" s="245" t="str">
        <f>IF(PAF!L667="","",PAF!L667)</f>
        <v/>
      </c>
      <c r="S659" s="153">
        <f t="shared" si="30"/>
        <v>15</v>
      </c>
      <c r="T659" s="154" t="str">
        <f t="shared" si="32"/>
        <v>No</v>
      </c>
      <c r="U659" s="154">
        <v>653</v>
      </c>
    </row>
    <row r="660" spans="2:21">
      <c r="B660" s="244" t="str">
        <f t="shared" si="31"/>
        <v>__</v>
      </c>
      <c r="C660" s="244" t="str">
        <f>IF(PAF!C668="","",PAF!C668)</f>
        <v/>
      </c>
      <c r="D660" s="245" t="str">
        <f>IF(N660&lt;&gt;"",PAF!$Y668,"")</f>
        <v/>
      </c>
      <c r="E660" s="246" t="str">
        <f>IF(PAF!D668="","",PAF!D668)</f>
        <v/>
      </c>
      <c r="F660" s="246"/>
      <c r="G660" s="245" t="str">
        <f>IF(PAF!E668="","",PAF!E668)</f>
        <v/>
      </c>
      <c r="H660" s="245" t="str">
        <f>IF(PAF!F668="","",PAF!F668)</f>
        <v/>
      </c>
      <c r="I660" s="247" t="str">
        <f>IF(PAF!G668="","",PAF!G668)</f>
        <v/>
      </c>
      <c r="J660" s="247" t="str">
        <f>IF(PAF!H668="","",PAF!H668)</f>
        <v/>
      </c>
      <c r="K660" s="247"/>
      <c r="L660" s="247"/>
      <c r="M660" s="247"/>
      <c r="N660" s="245" t="str">
        <f>IF(PAF!I668="","",PAF!I668)</f>
        <v/>
      </c>
      <c r="O660" s="245" t="str">
        <f>IF(PAF!J668="","",PAF!J668)</f>
        <v/>
      </c>
      <c r="P660" s="245" t="str">
        <f>IF(PAF!K668="","",PAF!K668)</f>
        <v/>
      </c>
      <c r="Q660" s="245" t="str">
        <f>IF(PAF!L668="","",PAF!L668)</f>
        <v/>
      </c>
      <c r="S660" s="153">
        <f t="shared" si="30"/>
        <v>15</v>
      </c>
      <c r="T660" s="154" t="str">
        <f t="shared" si="32"/>
        <v>No</v>
      </c>
      <c r="U660" s="154">
        <v>654</v>
      </c>
    </row>
    <row r="661" spans="2:21">
      <c r="B661" s="244" t="str">
        <f t="shared" si="31"/>
        <v>__</v>
      </c>
      <c r="C661" s="244" t="str">
        <f>IF(PAF!C669="","",PAF!C669)</f>
        <v/>
      </c>
      <c r="D661" s="245" t="str">
        <f>IF(N661&lt;&gt;"",PAF!$Y669,"")</f>
        <v/>
      </c>
      <c r="E661" s="246" t="str">
        <f>IF(PAF!D669="","",PAF!D669)</f>
        <v/>
      </c>
      <c r="F661" s="246"/>
      <c r="G661" s="245" t="str">
        <f>IF(PAF!E669="","",PAF!E669)</f>
        <v/>
      </c>
      <c r="H661" s="245" t="str">
        <f>IF(PAF!F669="","",PAF!F669)</f>
        <v/>
      </c>
      <c r="I661" s="247" t="str">
        <f>IF(PAF!G669="","",PAF!G669)</f>
        <v/>
      </c>
      <c r="J661" s="247" t="str">
        <f>IF(PAF!H669="","",PAF!H669)</f>
        <v/>
      </c>
      <c r="K661" s="247"/>
      <c r="L661" s="247"/>
      <c r="M661" s="247"/>
      <c r="N661" s="245" t="str">
        <f>IF(PAF!I669="","",PAF!I669)</f>
        <v/>
      </c>
      <c r="O661" s="245" t="str">
        <f>IF(PAF!J669="","",PAF!J669)</f>
        <v/>
      </c>
      <c r="P661" s="245" t="str">
        <f>IF(PAF!K669="","",PAF!K669)</f>
        <v/>
      </c>
      <c r="Q661" s="245" t="str">
        <f>IF(PAF!L669="","",PAF!L669)</f>
        <v/>
      </c>
      <c r="S661" s="153">
        <f t="shared" si="30"/>
        <v>15</v>
      </c>
      <c r="T661" s="154" t="str">
        <f t="shared" si="32"/>
        <v>No</v>
      </c>
      <c r="U661" s="154">
        <v>655</v>
      </c>
    </row>
    <row r="662" spans="2:21">
      <c r="B662" s="244" t="str">
        <f t="shared" si="31"/>
        <v>__</v>
      </c>
      <c r="C662" s="244" t="str">
        <f>IF(PAF!C670="","",PAF!C670)</f>
        <v/>
      </c>
      <c r="D662" s="245" t="str">
        <f>IF(N662&lt;&gt;"",PAF!$Y670,"")</f>
        <v/>
      </c>
      <c r="E662" s="246" t="str">
        <f>IF(PAF!D670="","",PAF!D670)</f>
        <v/>
      </c>
      <c r="F662" s="246"/>
      <c r="G662" s="245" t="str">
        <f>IF(PAF!E670="","",PAF!E670)</f>
        <v/>
      </c>
      <c r="H662" s="245" t="str">
        <f>IF(PAF!F670="","",PAF!F670)</f>
        <v/>
      </c>
      <c r="I662" s="247" t="str">
        <f>IF(PAF!G670="","",PAF!G670)</f>
        <v/>
      </c>
      <c r="J662" s="247" t="str">
        <f>IF(PAF!H670="","",PAF!H670)</f>
        <v/>
      </c>
      <c r="K662" s="247"/>
      <c r="L662" s="247"/>
      <c r="M662" s="247"/>
      <c r="N662" s="245" t="str">
        <f>IF(PAF!I670="","",PAF!I670)</f>
        <v/>
      </c>
      <c r="O662" s="245" t="str">
        <f>IF(PAF!J670="","",PAF!J670)</f>
        <v/>
      </c>
      <c r="P662" s="245" t="str">
        <f>IF(PAF!K670="","",PAF!K670)</f>
        <v/>
      </c>
      <c r="Q662" s="245" t="str">
        <f>IF(PAF!L670="","",PAF!L670)</f>
        <v/>
      </c>
      <c r="S662" s="153">
        <f t="shared" si="30"/>
        <v>15</v>
      </c>
      <c r="T662" s="154" t="str">
        <f t="shared" si="32"/>
        <v>No</v>
      </c>
      <c r="U662" s="154">
        <v>656</v>
      </c>
    </row>
    <row r="663" spans="2:21">
      <c r="B663" s="244" t="str">
        <f t="shared" si="31"/>
        <v>__</v>
      </c>
      <c r="C663" s="244" t="str">
        <f>IF(PAF!C671="","",PAF!C671)</f>
        <v/>
      </c>
      <c r="D663" s="245" t="str">
        <f>IF(N663&lt;&gt;"",PAF!$Y671,"")</f>
        <v/>
      </c>
      <c r="E663" s="246" t="str">
        <f>IF(PAF!D671="","",PAF!D671)</f>
        <v/>
      </c>
      <c r="F663" s="246"/>
      <c r="G663" s="245" t="str">
        <f>IF(PAF!E671="","",PAF!E671)</f>
        <v/>
      </c>
      <c r="H663" s="245" t="str">
        <f>IF(PAF!F671="","",PAF!F671)</f>
        <v/>
      </c>
      <c r="I663" s="247" t="str">
        <f>IF(PAF!G671="","",PAF!G671)</f>
        <v/>
      </c>
      <c r="J663" s="247" t="str">
        <f>IF(PAF!H671="","",PAF!H671)</f>
        <v/>
      </c>
      <c r="K663" s="247"/>
      <c r="L663" s="247"/>
      <c r="M663" s="247"/>
      <c r="N663" s="245" t="str">
        <f>IF(PAF!I671="","",PAF!I671)</f>
        <v/>
      </c>
      <c r="O663" s="245" t="str">
        <f>IF(PAF!J671="","",PAF!J671)</f>
        <v/>
      </c>
      <c r="P663" s="245" t="str">
        <f>IF(PAF!K671="","",PAF!K671)</f>
        <v/>
      </c>
      <c r="Q663" s="245" t="str">
        <f>IF(PAF!L671="","",PAF!L671)</f>
        <v/>
      </c>
      <c r="S663" s="153">
        <f t="shared" si="30"/>
        <v>15</v>
      </c>
      <c r="T663" s="154" t="str">
        <f t="shared" si="32"/>
        <v>No</v>
      </c>
      <c r="U663" s="154">
        <v>657</v>
      </c>
    </row>
    <row r="664" spans="2:21">
      <c r="B664" s="244" t="str">
        <f t="shared" si="31"/>
        <v>__</v>
      </c>
      <c r="C664" s="244" t="str">
        <f>IF(PAF!C672="","",PAF!C672)</f>
        <v/>
      </c>
      <c r="D664" s="245" t="str">
        <f>IF(N664&lt;&gt;"",PAF!$Y672,"")</f>
        <v/>
      </c>
      <c r="E664" s="246" t="str">
        <f>IF(PAF!D672="","",PAF!D672)</f>
        <v/>
      </c>
      <c r="F664" s="246"/>
      <c r="G664" s="245" t="str">
        <f>IF(PAF!E672="","",PAF!E672)</f>
        <v/>
      </c>
      <c r="H664" s="245" t="str">
        <f>IF(PAF!F672="","",PAF!F672)</f>
        <v/>
      </c>
      <c r="I664" s="247" t="str">
        <f>IF(PAF!G672="","",PAF!G672)</f>
        <v/>
      </c>
      <c r="J664" s="247" t="str">
        <f>IF(PAF!H672="","",PAF!H672)</f>
        <v/>
      </c>
      <c r="K664" s="247"/>
      <c r="L664" s="247"/>
      <c r="M664" s="247"/>
      <c r="N664" s="245" t="str">
        <f>IF(PAF!I672="","",PAF!I672)</f>
        <v/>
      </c>
      <c r="O664" s="245" t="str">
        <f>IF(PAF!J672="","",PAF!J672)</f>
        <v/>
      </c>
      <c r="P664" s="245" t="str">
        <f>IF(PAF!K672="","",PAF!K672)</f>
        <v/>
      </c>
      <c r="Q664" s="245" t="str">
        <f>IF(PAF!L672="","",PAF!L672)</f>
        <v/>
      </c>
      <c r="S664" s="153">
        <f t="shared" si="30"/>
        <v>15</v>
      </c>
      <c r="T664" s="154" t="str">
        <f t="shared" si="32"/>
        <v>No</v>
      </c>
      <c r="U664" s="154">
        <v>658</v>
      </c>
    </row>
    <row r="665" spans="2:21">
      <c r="B665" s="244" t="str">
        <f t="shared" si="31"/>
        <v>__</v>
      </c>
      <c r="C665" s="244" t="str">
        <f>IF(PAF!C673="","",PAF!C673)</f>
        <v/>
      </c>
      <c r="D665" s="245" t="str">
        <f>IF(N665&lt;&gt;"",PAF!$Y673,"")</f>
        <v/>
      </c>
      <c r="E665" s="246" t="str">
        <f>IF(PAF!D673="","",PAF!D673)</f>
        <v/>
      </c>
      <c r="F665" s="246"/>
      <c r="G665" s="245" t="str">
        <f>IF(PAF!E673="","",PAF!E673)</f>
        <v/>
      </c>
      <c r="H665" s="245" t="str">
        <f>IF(PAF!F673="","",PAF!F673)</f>
        <v/>
      </c>
      <c r="I665" s="247" t="str">
        <f>IF(PAF!G673="","",PAF!G673)</f>
        <v/>
      </c>
      <c r="J665" s="247" t="str">
        <f>IF(PAF!H673="","",PAF!H673)</f>
        <v/>
      </c>
      <c r="K665" s="247"/>
      <c r="L665" s="247"/>
      <c r="M665" s="247"/>
      <c r="N665" s="245" t="str">
        <f>IF(PAF!I673="","",PAF!I673)</f>
        <v/>
      </c>
      <c r="O665" s="245" t="str">
        <f>IF(PAF!J673="","",PAF!J673)</f>
        <v/>
      </c>
      <c r="P665" s="245" t="str">
        <f>IF(PAF!K673="","",PAF!K673)</f>
        <v/>
      </c>
      <c r="Q665" s="245" t="str">
        <f>IF(PAF!L673="","",PAF!L673)</f>
        <v/>
      </c>
      <c r="S665" s="153">
        <f t="shared" si="30"/>
        <v>15</v>
      </c>
      <c r="T665" s="154" t="str">
        <f t="shared" si="32"/>
        <v>No</v>
      </c>
      <c r="U665" s="154">
        <v>659</v>
      </c>
    </row>
    <row r="666" spans="2:21">
      <c r="B666" s="244" t="str">
        <f t="shared" si="31"/>
        <v>__</v>
      </c>
      <c r="C666" s="244" t="str">
        <f>IF(PAF!C674="","",PAF!C674)</f>
        <v/>
      </c>
      <c r="D666" s="245" t="str">
        <f>IF(N666&lt;&gt;"",PAF!$Y674,"")</f>
        <v/>
      </c>
      <c r="E666" s="246" t="str">
        <f>IF(PAF!D674="","",PAF!D674)</f>
        <v/>
      </c>
      <c r="F666" s="246"/>
      <c r="G666" s="245" t="str">
        <f>IF(PAF!E674="","",PAF!E674)</f>
        <v/>
      </c>
      <c r="H666" s="245" t="str">
        <f>IF(PAF!F674="","",PAF!F674)</f>
        <v/>
      </c>
      <c r="I666" s="247" t="str">
        <f>IF(PAF!G674="","",PAF!G674)</f>
        <v/>
      </c>
      <c r="J666" s="247" t="str">
        <f>IF(PAF!H674="","",PAF!H674)</f>
        <v/>
      </c>
      <c r="K666" s="247"/>
      <c r="L666" s="247"/>
      <c r="M666" s="247"/>
      <c r="N666" s="245" t="str">
        <f>IF(PAF!I674="","",PAF!I674)</f>
        <v/>
      </c>
      <c r="O666" s="245" t="str">
        <f>IF(PAF!J674="","",PAF!J674)</f>
        <v/>
      </c>
      <c r="P666" s="245" t="str">
        <f>IF(PAF!K674="","",PAF!K674)</f>
        <v/>
      </c>
      <c r="Q666" s="245" t="str">
        <f>IF(PAF!L674="","",PAF!L674)</f>
        <v/>
      </c>
      <c r="S666" s="153">
        <f t="shared" si="30"/>
        <v>15</v>
      </c>
      <c r="T666" s="154" t="str">
        <f t="shared" si="32"/>
        <v>No</v>
      </c>
      <c r="U666" s="154">
        <v>660</v>
      </c>
    </row>
    <row r="667" spans="2:21">
      <c r="B667" s="244" t="str">
        <f t="shared" si="31"/>
        <v>__</v>
      </c>
      <c r="C667" s="244" t="str">
        <f>IF(PAF!C675="","",PAF!C675)</f>
        <v/>
      </c>
      <c r="D667" s="245" t="str">
        <f>IF(N667&lt;&gt;"",PAF!$Y675,"")</f>
        <v/>
      </c>
      <c r="E667" s="246" t="str">
        <f>IF(PAF!D675="","",PAF!D675)</f>
        <v/>
      </c>
      <c r="F667" s="246"/>
      <c r="G667" s="245" t="str">
        <f>IF(PAF!E675="","",PAF!E675)</f>
        <v/>
      </c>
      <c r="H667" s="245" t="str">
        <f>IF(PAF!F675="","",PAF!F675)</f>
        <v/>
      </c>
      <c r="I667" s="247" t="str">
        <f>IF(PAF!G675="","",PAF!G675)</f>
        <v/>
      </c>
      <c r="J667" s="247" t="str">
        <f>IF(PAF!H675="","",PAF!H675)</f>
        <v/>
      </c>
      <c r="K667" s="247"/>
      <c r="L667" s="247"/>
      <c r="M667" s="247"/>
      <c r="N667" s="245" t="str">
        <f>IF(PAF!I675="","",PAF!I675)</f>
        <v/>
      </c>
      <c r="O667" s="245" t="str">
        <f>IF(PAF!J675="","",PAF!J675)</f>
        <v/>
      </c>
      <c r="P667" s="245" t="str">
        <f>IF(PAF!K675="","",PAF!K675)</f>
        <v/>
      </c>
      <c r="Q667" s="245" t="str">
        <f>IF(PAF!L675="","",PAF!L675)</f>
        <v/>
      </c>
      <c r="S667" s="153">
        <f t="shared" si="30"/>
        <v>15</v>
      </c>
      <c r="T667" s="154" t="str">
        <f t="shared" si="32"/>
        <v>No</v>
      </c>
      <c r="U667" s="154">
        <v>661</v>
      </c>
    </row>
    <row r="668" spans="2:21">
      <c r="B668" s="244" t="str">
        <f t="shared" si="31"/>
        <v>__</v>
      </c>
      <c r="C668" s="244" t="str">
        <f>IF(PAF!C676="","",PAF!C676)</f>
        <v/>
      </c>
      <c r="D668" s="245" t="str">
        <f>IF(N668&lt;&gt;"",PAF!$Y676,"")</f>
        <v/>
      </c>
      <c r="E668" s="246" t="str">
        <f>IF(PAF!D676="","",PAF!D676)</f>
        <v/>
      </c>
      <c r="F668" s="246"/>
      <c r="G668" s="245" t="str">
        <f>IF(PAF!E676="","",PAF!E676)</f>
        <v/>
      </c>
      <c r="H668" s="245" t="str">
        <f>IF(PAF!F676="","",PAF!F676)</f>
        <v/>
      </c>
      <c r="I668" s="247" t="str">
        <f>IF(PAF!G676="","",PAF!G676)</f>
        <v/>
      </c>
      <c r="J668" s="247" t="str">
        <f>IF(PAF!H676="","",PAF!H676)</f>
        <v/>
      </c>
      <c r="K668" s="247"/>
      <c r="L668" s="247"/>
      <c r="M668" s="247"/>
      <c r="N668" s="245" t="str">
        <f>IF(PAF!I676="","",PAF!I676)</f>
        <v/>
      </c>
      <c r="O668" s="245" t="str">
        <f>IF(PAF!J676="","",PAF!J676)</f>
        <v/>
      </c>
      <c r="P668" s="245" t="str">
        <f>IF(PAF!K676="","",PAF!K676)</f>
        <v/>
      </c>
      <c r="Q668" s="245" t="str">
        <f>IF(PAF!L676="","",PAF!L676)</f>
        <v/>
      </c>
      <c r="S668" s="153">
        <f t="shared" si="30"/>
        <v>15</v>
      </c>
      <c r="T668" s="154" t="str">
        <f t="shared" si="32"/>
        <v>No</v>
      </c>
      <c r="U668" s="154">
        <v>662</v>
      </c>
    </row>
    <row r="669" spans="2:21">
      <c r="B669" s="244" t="str">
        <f t="shared" si="31"/>
        <v>__</v>
      </c>
      <c r="C669" s="244" t="str">
        <f>IF(PAF!C677="","",PAF!C677)</f>
        <v/>
      </c>
      <c r="D669" s="245" t="str">
        <f>IF(N669&lt;&gt;"",PAF!$Y677,"")</f>
        <v/>
      </c>
      <c r="E669" s="246" t="str">
        <f>IF(PAF!D677="","",PAF!D677)</f>
        <v/>
      </c>
      <c r="F669" s="246"/>
      <c r="G669" s="245" t="str">
        <f>IF(PAF!E677="","",PAF!E677)</f>
        <v/>
      </c>
      <c r="H669" s="245" t="str">
        <f>IF(PAF!F677="","",PAF!F677)</f>
        <v/>
      </c>
      <c r="I669" s="247" t="str">
        <f>IF(PAF!G677="","",PAF!G677)</f>
        <v/>
      </c>
      <c r="J669" s="247" t="str">
        <f>IF(PAF!H677="","",PAF!H677)</f>
        <v/>
      </c>
      <c r="K669" s="247"/>
      <c r="L669" s="247"/>
      <c r="M669" s="247"/>
      <c r="N669" s="245" t="str">
        <f>IF(PAF!I677="","",PAF!I677)</f>
        <v/>
      </c>
      <c r="O669" s="245" t="str">
        <f>IF(PAF!J677="","",PAF!J677)</f>
        <v/>
      </c>
      <c r="P669" s="245" t="str">
        <f>IF(PAF!K677="","",PAF!K677)</f>
        <v/>
      </c>
      <c r="Q669" s="245" t="str">
        <f>IF(PAF!L677="","",PAF!L677)</f>
        <v/>
      </c>
      <c r="S669" s="153">
        <f t="shared" si="30"/>
        <v>15</v>
      </c>
      <c r="T669" s="154" t="str">
        <f t="shared" si="32"/>
        <v>No</v>
      </c>
      <c r="U669" s="154">
        <v>663</v>
      </c>
    </row>
    <row r="670" spans="2:21">
      <c r="B670" s="244" t="str">
        <f t="shared" si="31"/>
        <v>__</v>
      </c>
      <c r="C670" s="244" t="str">
        <f>IF(PAF!C678="","",PAF!C678)</f>
        <v/>
      </c>
      <c r="D670" s="245" t="str">
        <f>IF(N670&lt;&gt;"",PAF!$Y678,"")</f>
        <v/>
      </c>
      <c r="E670" s="246" t="str">
        <f>IF(PAF!D678="","",PAF!D678)</f>
        <v/>
      </c>
      <c r="F670" s="246"/>
      <c r="G670" s="245" t="str">
        <f>IF(PAF!E678="","",PAF!E678)</f>
        <v/>
      </c>
      <c r="H670" s="245" t="str">
        <f>IF(PAF!F678="","",PAF!F678)</f>
        <v/>
      </c>
      <c r="I670" s="247" t="str">
        <f>IF(PAF!G678="","",PAF!G678)</f>
        <v/>
      </c>
      <c r="J670" s="247" t="str">
        <f>IF(PAF!H678="","",PAF!H678)</f>
        <v/>
      </c>
      <c r="K670" s="247"/>
      <c r="L670" s="247"/>
      <c r="M670" s="247"/>
      <c r="N670" s="245" t="str">
        <f>IF(PAF!I678="","",PAF!I678)</f>
        <v/>
      </c>
      <c r="O670" s="245" t="str">
        <f>IF(PAF!J678="","",PAF!J678)</f>
        <v/>
      </c>
      <c r="P670" s="245" t="str">
        <f>IF(PAF!K678="","",PAF!K678)</f>
        <v/>
      </c>
      <c r="Q670" s="245" t="str">
        <f>IF(PAF!L678="","",PAF!L678)</f>
        <v/>
      </c>
      <c r="S670" s="153">
        <f t="shared" si="30"/>
        <v>15</v>
      </c>
      <c r="T670" s="154" t="str">
        <f t="shared" si="32"/>
        <v>No</v>
      </c>
      <c r="U670" s="154">
        <v>664</v>
      </c>
    </row>
    <row r="671" spans="2:21">
      <c r="B671" s="244" t="str">
        <f t="shared" si="31"/>
        <v>__</v>
      </c>
      <c r="C671" s="244" t="str">
        <f>IF(PAF!C679="","",PAF!C679)</f>
        <v/>
      </c>
      <c r="D671" s="245" t="str">
        <f>IF(N671&lt;&gt;"",PAF!$Y679,"")</f>
        <v/>
      </c>
      <c r="E671" s="246" t="str">
        <f>IF(PAF!D679="","",PAF!D679)</f>
        <v/>
      </c>
      <c r="F671" s="246"/>
      <c r="G671" s="245" t="str">
        <f>IF(PAF!E679="","",PAF!E679)</f>
        <v/>
      </c>
      <c r="H671" s="245" t="str">
        <f>IF(PAF!F679="","",PAF!F679)</f>
        <v/>
      </c>
      <c r="I671" s="247" t="str">
        <f>IF(PAF!G679="","",PAF!G679)</f>
        <v/>
      </c>
      <c r="J671" s="247" t="str">
        <f>IF(PAF!H679="","",PAF!H679)</f>
        <v/>
      </c>
      <c r="K671" s="247"/>
      <c r="L671" s="247"/>
      <c r="M671" s="247"/>
      <c r="N671" s="245" t="str">
        <f>IF(PAF!I679="","",PAF!I679)</f>
        <v/>
      </c>
      <c r="O671" s="245" t="str">
        <f>IF(PAF!J679="","",PAF!J679)</f>
        <v/>
      </c>
      <c r="P671" s="245" t="str">
        <f>IF(PAF!K679="","",PAF!K679)</f>
        <v/>
      </c>
      <c r="Q671" s="245" t="str">
        <f>IF(PAF!L679="","",PAF!L679)</f>
        <v/>
      </c>
      <c r="S671" s="153">
        <f t="shared" si="30"/>
        <v>15</v>
      </c>
      <c r="T671" s="154" t="str">
        <f t="shared" si="32"/>
        <v>No</v>
      </c>
      <c r="U671" s="154">
        <v>665</v>
      </c>
    </row>
    <row r="672" spans="2:21">
      <c r="B672" s="244" t="str">
        <f t="shared" si="31"/>
        <v>__</v>
      </c>
      <c r="C672" s="244" t="str">
        <f>IF(PAF!C680="","",PAF!C680)</f>
        <v/>
      </c>
      <c r="D672" s="245" t="str">
        <f>IF(N672&lt;&gt;"",PAF!$Y680,"")</f>
        <v/>
      </c>
      <c r="E672" s="246" t="str">
        <f>IF(PAF!D680="","",PAF!D680)</f>
        <v/>
      </c>
      <c r="F672" s="246"/>
      <c r="G672" s="245" t="str">
        <f>IF(PAF!E680="","",PAF!E680)</f>
        <v/>
      </c>
      <c r="H672" s="245" t="str">
        <f>IF(PAF!F680="","",PAF!F680)</f>
        <v/>
      </c>
      <c r="I672" s="247" t="str">
        <f>IF(PAF!G680="","",PAF!G680)</f>
        <v/>
      </c>
      <c r="J672" s="247" t="str">
        <f>IF(PAF!H680="","",PAF!H680)</f>
        <v/>
      </c>
      <c r="K672" s="247"/>
      <c r="L672" s="247"/>
      <c r="M672" s="247"/>
      <c r="N672" s="245" t="str">
        <f>IF(PAF!I680="","",PAF!I680)</f>
        <v/>
      </c>
      <c r="O672" s="245" t="str">
        <f>IF(PAF!J680="","",PAF!J680)</f>
        <v/>
      </c>
      <c r="P672" s="245" t="str">
        <f>IF(PAF!K680="","",PAF!K680)</f>
        <v/>
      </c>
      <c r="Q672" s="245" t="str">
        <f>IF(PAF!L680="","",PAF!L680)</f>
        <v/>
      </c>
      <c r="S672" s="153">
        <f t="shared" si="30"/>
        <v>15</v>
      </c>
      <c r="T672" s="154" t="str">
        <f t="shared" si="32"/>
        <v>No</v>
      </c>
      <c r="U672" s="154">
        <v>666</v>
      </c>
    </row>
    <row r="673" spans="2:21">
      <c r="B673" s="244" t="str">
        <f t="shared" si="31"/>
        <v>__</v>
      </c>
      <c r="C673" s="244" t="str">
        <f>IF(PAF!C681="","",PAF!C681)</f>
        <v/>
      </c>
      <c r="D673" s="245" t="str">
        <f>IF(N673&lt;&gt;"",PAF!$Y681,"")</f>
        <v/>
      </c>
      <c r="E673" s="246" t="str">
        <f>IF(PAF!D681="","",PAF!D681)</f>
        <v/>
      </c>
      <c r="F673" s="246"/>
      <c r="G673" s="245" t="str">
        <f>IF(PAF!E681="","",PAF!E681)</f>
        <v/>
      </c>
      <c r="H673" s="245" t="str">
        <f>IF(PAF!F681="","",PAF!F681)</f>
        <v/>
      </c>
      <c r="I673" s="247" t="str">
        <f>IF(PAF!G681="","",PAF!G681)</f>
        <v/>
      </c>
      <c r="J673" s="247" t="str">
        <f>IF(PAF!H681="","",PAF!H681)</f>
        <v/>
      </c>
      <c r="K673" s="247"/>
      <c r="L673" s="247"/>
      <c r="M673" s="247"/>
      <c r="N673" s="245" t="str">
        <f>IF(PAF!I681="","",PAF!I681)</f>
        <v/>
      </c>
      <c r="O673" s="245" t="str">
        <f>IF(PAF!J681="","",PAF!J681)</f>
        <v/>
      </c>
      <c r="P673" s="245" t="str">
        <f>IF(PAF!K681="","",PAF!K681)</f>
        <v/>
      </c>
      <c r="Q673" s="245" t="str">
        <f>IF(PAF!L681="","",PAF!L681)</f>
        <v/>
      </c>
      <c r="S673" s="153">
        <f t="shared" si="30"/>
        <v>15</v>
      </c>
      <c r="T673" s="154" t="str">
        <f t="shared" si="32"/>
        <v>No</v>
      </c>
      <c r="U673" s="154">
        <v>667</v>
      </c>
    </row>
    <row r="674" spans="2:21">
      <c r="B674" s="244" t="str">
        <f t="shared" si="31"/>
        <v>__</v>
      </c>
      <c r="C674" s="244" t="str">
        <f>IF(PAF!C682="","",PAF!C682)</f>
        <v/>
      </c>
      <c r="D674" s="245" t="str">
        <f>IF(N674&lt;&gt;"",PAF!$Y682,"")</f>
        <v/>
      </c>
      <c r="E674" s="246" t="str">
        <f>IF(PAF!D682="","",PAF!D682)</f>
        <v/>
      </c>
      <c r="F674" s="246"/>
      <c r="G674" s="245" t="str">
        <f>IF(PAF!E682="","",PAF!E682)</f>
        <v/>
      </c>
      <c r="H674" s="245" t="str">
        <f>IF(PAF!F682="","",PAF!F682)</f>
        <v/>
      </c>
      <c r="I674" s="247" t="str">
        <f>IF(PAF!G682="","",PAF!G682)</f>
        <v/>
      </c>
      <c r="J674" s="247" t="str">
        <f>IF(PAF!H682="","",PAF!H682)</f>
        <v/>
      </c>
      <c r="K674" s="247"/>
      <c r="L674" s="247"/>
      <c r="M674" s="247"/>
      <c r="N674" s="245" t="str">
        <f>IF(PAF!I682="","",PAF!I682)</f>
        <v/>
      </c>
      <c r="O674" s="245" t="str">
        <f>IF(PAF!J682="","",PAF!J682)</f>
        <v/>
      </c>
      <c r="P674" s="245" t="str">
        <f>IF(PAF!K682="","",PAF!K682)</f>
        <v/>
      </c>
      <c r="Q674" s="245" t="str">
        <f>IF(PAF!L682="","",PAF!L682)</f>
        <v/>
      </c>
      <c r="S674" s="153">
        <f t="shared" si="30"/>
        <v>15</v>
      </c>
      <c r="T674" s="154" t="str">
        <f t="shared" si="32"/>
        <v>No</v>
      </c>
      <c r="U674" s="154">
        <v>668</v>
      </c>
    </row>
    <row r="675" spans="2:21">
      <c r="B675" s="244" t="str">
        <f t="shared" si="31"/>
        <v>__</v>
      </c>
      <c r="C675" s="244" t="str">
        <f>IF(PAF!C683="","",PAF!C683)</f>
        <v/>
      </c>
      <c r="D675" s="245" t="str">
        <f>IF(N675&lt;&gt;"",PAF!$Y683,"")</f>
        <v/>
      </c>
      <c r="E675" s="246" t="str">
        <f>IF(PAF!D683="","",PAF!D683)</f>
        <v/>
      </c>
      <c r="F675" s="246"/>
      <c r="G675" s="245" t="str">
        <f>IF(PAF!E683="","",PAF!E683)</f>
        <v/>
      </c>
      <c r="H675" s="245" t="str">
        <f>IF(PAF!F683="","",PAF!F683)</f>
        <v/>
      </c>
      <c r="I675" s="247" t="str">
        <f>IF(PAF!G683="","",PAF!G683)</f>
        <v/>
      </c>
      <c r="J675" s="247" t="str">
        <f>IF(PAF!H683="","",PAF!H683)</f>
        <v/>
      </c>
      <c r="K675" s="247"/>
      <c r="L675" s="247"/>
      <c r="M675" s="247"/>
      <c r="N675" s="245" t="str">
        <f>IF(PAF!I683="","",PAF!I683)</f>
        <v/>
      </c>
      <c r="O675" s="245" t="str">
        <f>IF(PAF!J683="","",PAF!J683)</f>
        <v/>
      </c>
      <c r="P675" s="245" t="str">
        <f>IF(PAF!K683="","",PAF!K683)</f>
        <v/>
      </c>
      <c r="Q675" s="245" t="str">
        <f>IF(PAF!L683="","",PAF!L683)</f>
        <v/>
      </c>
      <c r="S675" s="153">
        <f t="shared" si="30"/>
        <v>15</v>
      </c>
      <c r="T675" s="154" t="str">
        <f t="shared" si="32"/>
        <v>No</v>
      </c>
      <c r="U675" s="154">
        <v>669</v>
      </c>
    </row>
    <row r="676" spans="2:21">
      <c r="B676" s="244" t="str">
        <f t="shared" si="31"/>
        <v>__</v>
      </c>
      <c r="C676" s="244" t="str">
        <f>IF(PAF!C684="","",PAF!C684)</f>
        <v/>
      </c>
      <c r="D676" s="245" t="str">
        <f>IF(N676&lt;&gt;"",PAF!$Y684,"")</f>
        <v/>
      </c>
      <c r="E676" s="246" t="str">
        <f>IF(PAF!D684="","",PAF!D684)</f>
        <v/>
      </c>
      <c r="F676" s="246"/>
      <c r="G676" s="245" t="str">
        <f>IF(PAF!E684="","",PAF!E684)</f>
        <v/>
      </c>
      <c r="H676" s="245" t="str">
        <f>IF(PAF!F684="","",PAF!F684)</f>
        <v/>
      </c>
      <c r="I676" s="247" t="str">
        <f>IF(PAF!G684="","",PAF!G684)</f>
        <v/>
      </c>
      <c r="J676" s="247" t="str">
        <f>IF(PAF!H684="","",PAF!H684)</f>
        <v/>
      </c>
      <c r="K676" s="247"/>
      <c r="L676" s="247"/>
      <c r="M676" s="247"/>
      <c r="N676" s="245" t="str">
        <f>IF(PAF!I684="","",PAF!I684)</f>
        <v/>
      </c>
      <c r="O676" s="245" t="str">
        <f>IF(PAF!J684="","",PAF!J684)</f>
        <v/>
      </c>
      <c r="P676" s="245" t="str">
        <f>IF(PAF!K684="","",PAF!K684)</f>
        <v/>
      </c>
      <c r="Q676" s="245" t="str">
        <f>IF(PAF!L684="","",PAF!L684)</f>
        <v/>
      </c>
      <c r="S676" s="153">
        <f t="shared" si="30"/>
        <v>15</v>
      </c>
      <c r="T676" s="154" t="str">
        <f t="shared" si="32"/>
        <v>No</v>
      </c>
      <c r="U676" s="154">
        <v>670</v>
      </c>
    </row>
    <row r="677" spans="2:21">
      <c r="B677" s="244" t="str">
        <f t="shared" si="31"/>
        <v>__</v>
      </c>
      <c r="C677" s="244" t="str">
        <f>IF(PAF!C685="","",PAF!C685)</f>
        <v/>
      </c>
      <c r="D677" s="245" t="str">
        <f>IF(N677&lt;&gt;"",PAF!$Y685,"")</f>
        <v/>
      </c>
      <c r="E677" s="246" t="str">
        <f>IF(PAF!D685="","",PAF!D685)</f>
        <v/>
      </c>
      <c r="F677" s="246"/>
      <c r="G677" s="245" t="str">
        <f>IF(PAF!E685="","",PAF!E685)</f>
        <v/>
      </c>
      <c r="H677" s="245" t="str">
        <f>IF(PAF!F685="","",PAF!F685)</f>
        <v/>
      </c>
      <c r="I677" s="247" t="str">
        <f>IF(PAF!G685="","",PAF!G685)</f>
        <v/>
      </c>
      <c r="J677" s="247" t="str">
        <f>IF(PAF!H685="","",PAF!H685)</f>
        <v/>
      </c>
      <c r="K677" s="247"/>
      <c r="L677" s="247"/>
      <c r="M677" s="247"/>
      <c r="N677" s="245" t="str">
        <f>IF(PAF!I685="","",PAF!I685)</f>
        <v/>
      </c>
      <c r="O677" s="245" t="str">
        <f>IF(PAF!J685="","",PAF!J685)</f>
        <v/>
      </c>
      <c r="P677" s="245" t="str">
        <f>IF(PAF!K685="","",PAF!K685)</f>
        <v/>
      </c>
      <c r="Q677" s="245" t="str">
        <f>IF(PAF!L685="","",PAF!L685)</f>
        <v/>
      </c>
      <c r="S677" s="153">
        <f t="shared" si="30"/>
        <v>15</v>
      </c>
      <c r="T677" s="154" t="str">
        <f t="shared" si="32"/>
        <v>No</v>
      </c>
      <c r="U677" s="154">
        <v>671</v>
      </c>
    </row>
    <row r="678" spans="2:21">
      <c r="B678" s="244" t="str">
        <f t="shared" si="31"/>
        <v>__</v>
      </c>
      <c r="C678" s="244" t="str">
        <f>IF(PAF!C686="","",PAF!C686)</f>
        <v/>
      </c>
      <c r="D678" s="245" t="str">
        <f>IF(N678&lt;&gt;"",PAF!$Y686,"")</f>
        <v/>
      </c>
      <c r="E678" s="246" t="str">
        <f>IF(PAF!D686="","",PAF!D686)</f>
        <v/>
      </c>
      <c r="F678" s="246"/>
      <c r="G678" s="245" t="str">
        <f>IF(PAF!E686="","",PAF!E686)</f>
        <v/>
      </c>
      <c r="H678" s="245" t="str">
        <f>IF(PAF!F686="","",PAF!F686)</f>
        <v/>
      </c>
      <c r="I678" s="247" t="str">
        <f>IF(PAF!G686="","",PAF!G686)</f>
        <v/>
      </c>
      <c r="J678" s="247" t="str">
        <f>IF(PAF!H686="","",PAF!H686)</f>
        <v/>
      </c>
      <c r="K678" s="247"/>
      <c r="L678" s="247"/>
      <c r="M678" s="247"/>
      <c r="N678" s="245" t="str">
        <f>IF(PAF!I686="","",PAF!I686)</f>
        <v/>
      </c>
      <c r="O678" s="245" t="str">
        <f>IF(PAF!J686="","",PAF!J686)</f>
        <v/>
      </c>
      <c r="P678" s="245" t="str">
        <f>IF(PAF!K686="","",PAF!K686)</f>
        <v/>
      </c>
      <c r="Q678" s="245" t="str">
        <f>IF(PAF!L686="","",PAF!L686)</f>
        <v/>
      </c>
      <c r="S678" s="153">
        <f t="shared" si="30"/>
        <v>15</v>
      </c>
      <c r="T678" s="154" t="str">
        <f t="shared" si="32"/>
        <v>No</v>
      </c>
      <c r="U678" s="154">
        <v>672</v>
      </c>
    </row>
    <row r="679" spans="2:21">
      <c r="B679" s="244" t="str">
        <f t="shared" si="31"/>
        <v>__</v>
      </c>
      <c r="C679" s="244" t="str">
        <f>IF(PAF!C687="","",PAF!C687)</f>
        <v/>
      </c>
      <c r="D679" s="245" t="str">
        <f>IF(N679&lt;&gt;"",PAF!$Y687,"")</f>
        <v/>
      </c>
      <c r="E679" s="246" t="str">
        <f>IF(PAF!D687="","",PAF!D687)</f>
        <v/>
      </c>
      <c r="F679" s="246"/>
      <c r="G679" s="245" t="str">
        <f>IF(PAF!E687="","",PAF!E687)</f>
        <v/>
      </c>
      <c r="H679" s="245" t="str">
        <f>IF(PAF!F687="","",PAF!F687)</f>
        <v/>
      </c>
      <c r="I679" s="247" t="str">
        <f>IF(PAF!G687="","",PAF!G687)</f>
        <v/>
      </c>
      <c r="J679" s="247" t="str">
        <f>IF(PAF!H687="","",PAF!H687)</f>
        <v/>
      </c>
      <c r="K679" s="247"/>
      <c r="L679" s="247"/>
      <c r="M679" s="247"/>
      <c r="N679" s="245" t="str">
        <f>IF(PAF!I687="","",PAF!I687)</f>
        <v/>
      </c>
      <c r="O679" s="245" t="str">
        <f>IF(PAF!J687="","",PAF!J687)</f>
        <v/>
      </c>
      <c r="P679" s="245" t="str">
        <f>IF(PAF!K687="","",PAF!K687)</f>
        <v/>
      </c>
      <c r="Q679" s="245" t="str">
        <f>IF(PAF!L687="","",PAF!L687)</f>
        <v/>
      </c>
      <c r="S679" s="153">
        <f t="shared" si="30"/>
        <v>15</v>
      </c>
      <c r="T679" s="154" t="str">
        <f t="shared" si="32"/>
        <v>No</v>
      </c>
      <c r="U679" s="154">
        <v>673</v>
      </c>
    </row>
    <row r="680" spans="2:21">
      <c r="B680" s="244" t="str">
        <f t="shared" si="31"/>
        <v>__</v>
      </c>
      <c r="C680" s="244" t="str">
        <f>IF(PAF!C688="","",PAF!C688)</f>
        <v/>
      </c>
      <c r="D680" s="245" t="str">
        <f>IF(N680&lt;&gt;"",PAF!$Y688,"")</f>
        <v/>
      </c>
      <c r="E680" s="246" t="str">
        <f>IF(PAF!D688="","",PAF!D688)</f>
        <v/>
      </c>
      <c r="F680" s="246"/>
      <c r="G680" s="245" t="str">
        <f>IF(PAF!E688="","",PAF!E688)</f>
        <v/>
      </c>
      <c r="H680" s="245" t="str">
        <f>IF(PAF!F688="","",PAF!F688)</f>
        <v/>
      </c>
      <c r="I680" s="247" t="str">
        <f>IF(PAF!G688="","",PAF!G688)</f>
        <v/>
      </c>
      <c r="J680" s="247" t="str">
        <f>IF(PAF!H688="","",PAF!H688)</f>
        <v/>
      </c>
      <c r="K680" s="247"/>
      <c r="L680" s="247"/>
      <c r="M680" s="247"/>
      <c r="N680" s="245" t="str">
        <f>IF(PAF!I688="","",PAF!I688)</f>
        <v/>
      </c>
      <c r="O680" s="245" t="str">
        <f>IF(PAF!J688="","",PAF!J688)</f>
        <v/>
      </c>
      <c r="P680" s="245" t="str">
        <f>IF(PAF!K688="","",PAF!K688)</f>
        <v/>
      </c>
      <c r="Q680" s="245" t="str">
        <f>IF(PAF!L688="","",PAF!L688)</f>
        <v/>
      </c>
      <c r="S680" s="153">
        <f t="shared" si="30"/>
        <v>15</v>
      </c>
      <c r="T680" s="154" t="str">
        <f t="shared" si="32"/>
        <v>No</v>
      </c>
      <c r="U680" s="154">
        <v>674</v>
      </c>
    </row>
    <row r="681" spans="2:21">
      <c r="B681" s="244" t="str">
        <f t="shared" si="31"/>
        <v>__</v>
      </c>
      <c r="C681" s="244" t="str">
        <f>IF(PAF!C689="","",PAF!C689)</f>
        <v/>
      </c>
      <c r="D681" s="245" t="str">
        <f>IF(N681&lt;&gt;"",PAF!$Y689,"")</f>
        <v/>
      </c>
      <c r="E681" s="246" t="str">
        <f>IF(PAF!D689="","",PAF!D689)</f>
        <v/>
      </c>
      <c r="F681" s="246"/>
      <c r="G681" s="245" t="str">
        <f>IF(PAF!E689="","",PAF!E689)</f>
        <v/>
      </c>
      <c r="H681" s="245" t="str">
        <f>IF(PAF!F689="","",PAF!F689)</f>
        <v/>
      </c>
      <c r="I681" s="247" t="str">
        <f>IF(PAF!G689="","",PAF!G689)</f>
        <v/>
      </c>
      <c r="J681" s="247" t="str">
        <f>IF(PAF!H689="","",PAF!H689)</f>
        <v/>
      </c>
      <c r="K681" s="247"/>
      <c r="L681" s="247"/>
      <c r="M681" s="247"/>
      <c r="N681" s="245" t="str">
        <f>IF(PAF!I689="","",PAF!I689)</f>
        <v/>
      </c>
      <c r="O681" s="245" t="str">
        <f>IF(PAF!J689="","",PAF!J689)</f>
        <v/>
      </c>
      <c r="P681" s="245" t="str">
        <f>IF(PAF!K689="","",PAF!K689)</f>
        <v/>
      </c>
      <c r="Q681" s="245" t="str">
        <f>IF(PAF!L689="","",PAF!L689)</f>
        <v/>
      </c>
      <c r="S681" s="153">
        <f t="shared" si="30"/>
        <v>15</v>
      </c>
      <c r="T681" s="154" t="str">
        <f t="shared" si="32"/>
        <v>No</v>
      </c>
      <c r="U681" s="154">
        <v>675</v>
      </c>
    </row>
    <row r="682" spans="2:21">
      <c r="B682" s="244" t="str">
        <f t="shared" si="31"/>
        <v>__</v>
      </c>
      <c r="C682" s="244" t="str">
        <f>IF(PAF!C690="","",PAF!C690)</f>
        <v/>
      </c>
      <c r="D682" s="245" t="str">
        <f>IF(N682&lt;&gt;"",PAF!$Y690,"")</f>
        <v/>
      </c>
      <c r="E682" s="246" t="str">
        <f>IF(PAF!D690="","",PAF!D690)</f>
        <v/>
      </c>
      <c r="F682" s="246"/>
      <c r="G682" s="245" t="str">
        <f>IF(PAF!E690="","",PAF!E690)</f>
        <v/>
      </c>
      <c r="H682" s="245" t="str">
        <f>IF(PAF!F690="","",PAF!F690)</f>
        <v/>
      </c>
      <c r="I682" s="247" t="str">
        <f>IF(PAF!G690="","",PAF!G690)</f>
        <v/>
      </c>
      <c r="J682" s="247" t="str">
        <f>IF(PAF!H690="","",PAF!H690)</f>
        <v/>
      </c>
      <c r="K682" s="247"/>
      <c r="L682" s="247"/>
      <c r="M682" s="247"/>
      <c r="N682" s="245" t="str">
        <f>IF(PAF!I690="","",PAF!I690)</f>
        <v/>
      </c>
      <c r="O682" s="245" t="str">
        <f>IF(PAF!J690="","",PAF!J690)</f>
        <v/>
      </c>
      <c r="P682" s="245" t="str">
        <f>IF(PAF!K690="","",PAF!K690)</f>
        <v/>
      </c>
      <c r="Q682" s="245" t="str">
        <f>IF(PAF!L690="","",PAF!L690)</f>
        <v/>
      </c>
      <c r="S682" s="153">
        <f t="shared" si="30"/>
        <v>15</v>
      </c>
      <c r="T682" s="154" t="str">
        <f t="shared" si="32"/>
        <v>No</v>
      </c>
      <c r="U682" s="154">
        <v>676</v>
      </c>
    </row>
    <row r="683" spans="2:21">
      <c r="B683" s="244" t="str">
        <f t="shared" si="31"/>
        <v>__</v>
      </c>
      <c r="C683" s="244" t="str">
        <f>IF(PAF!C691="","",PAF!C691)</f>
        <v/>
      </c>
      <c r="D683" s="245" t="str">
        <f>IF(N683&lt;&gt;"",PAF!$Y691,"")</f>
        <v/>
      </c>
      <c r="E683" s="246" t="str">
        <f>IF(PAF!D691="","",PAF!D691)</f>
        <v/>
      </c>
      <c r="F683" s="246"/>
      <c r="G683" s="245" t="str">
        <f>IF(PAF!E691="","",PAF!E691)</f>
        <v/>
      </c>
      <c r="H683" s="245" t="str">
        <f>IF(PAF!F691="","",PAF!F691)</f>
        <v/>
      </c>
      <c r="I683" s="247" t="str">
        <f>IF(PAF!G691="","",PAF!G691)</f>
        <v/>
      </c>
      <c r="J683" s="247" t="str">
        <f>IF(PAF!H691="","",PAF!H691)</f>
        <v/>
      </c>
      <c r="K683" s="247"/>
      <c r="L683" s="247"/>
      <c r="M683" s="247"/>
      <c r="N683" s="245" t="str">
        <f>IF(PAF!I691="","",PAF!I691)</f>
        <v/>
      </c>
      <c r="O683" s="245" t="str">
        <f>IF(PAF!J691="","",PAF!J691)</f>
        <v/>
      </c>
      <c r="P683" s="245" t="str">
        <f>IF(PAF!K691="","",PAF!K691)</f>
        <v/>
      </c>
      <c r="Q683" s="245" t="str">
        <f>IF(PAF!L691="","",PAF!L691)</f>
        <v/>
      </c>
      <c r="S683" s="153">
        <f t="shared" si="30"/>
        <v>15</v>
      </c>
      <c r="T683" s="154" t="str">
        <f t="shared" si="32"/>
        <v>No</v>
      </c>
      <c r="U683" s="154">
        <v>677</v>
      </c>
    </row>
    <row r="684" spans="2:21">
      <c r="B684" s="244" t="str">
        <f t="shared" si="31"/>
        <v>__</v>
      </c>
      <c r="C684" s="244" t="str">
        <f>IF(PAF!C692="","",PAF!C692)</f>
        <v/>
      </c>
      <c r="D684" s="245" t="str">
        <f>IF(N684&lt;&gt;"",PAF!$Y692,"")</f>
        <v/>
      </c>
      <c r="E684" s="246" t="str">
        <f>IF(PAF!D692="","",PAF!D692)</f>
        <v/>
      </c>
      <c r="F684" s="246"/>
      <c r="G684" s="245" t="str">
        <f>IF(PAF!E692="","",PAF!E692)</f>
        <v/>
      </c>
      <c r="H684" s="245" t="str">
        <f>IF(PAF!F692="","",PAF!F692)</f>
        <v/>
      </c>
      <c r="I684" s="247" t="str">
        <f>IF(PAF!G692="","",PAF!G692)</f>
        <v/>
      </c>
      <c r="J684" s="247" t="str">
        <f>IF(PAF!H692="","",PAF!H692)</f>
        <v/>
      </c>
      <c r="K684" s="247"/>
      <c r="L684" s="247"/>
      <c r="M684" s="247"/>
      <c r="N684" s="245" t="str">
        <f>IF(PAF!I692="","",PAF!I692)</f>
        <v/>
      </c>
      <c r="O684" s="245" t="str">
        <f>IF(PAF!J692="","",PAF!J692)</f>
        <v/>
      </c>
      <c r="P684" s="245" t="str">
        <f>IF(PAF!K692="","",PAF!K692)</f>
        <v/>
      </c>
      <c r="Q684" s="245" t="str">
        <f>IF(PAF!L692="","",PAF!L692)</f>
        <v/>
      </c>
      <c r="S684" s="153">
        <f t="shared" si="30"/>
        <v>15</v>
      </c>
      <c r="T684" s="154" t="str">
        <f t="shared" si="32"/>
        <v>No</v>
      </c>
      <c r="U684" s="154">
        <v>678</v>
      </c>
    </row>
    <row r="685" spans="2:21">
      <c r="B685" s="244" t="str">
        <f t="shared" si="31"/>
        <v>__</v>
      </c>
      <c r="C685" s="244" t="str">
        <f>IF(PAF!C693="","",PAF!C693)</f>
        <v/>
      </c>
      <c r="D685" s="245" t="str">
        <f>IF(N685&lt;&gt;"",PAF!$Y693,"")</f>
        <v/>
      </c>
      <c r="E685" s="246" t="str">
        <f>IF(PAF!D693="","",PAF!D693)</f>
        <v/>
      </c>
      <c r="F685" s="246"/>
      <c r="G685" s="245" t="str">
        <f>IF(PAF!E693="","",PAF!E693)</f>
        <v/>
      </c>
      <c r="H685" s="245" t="str">
        <f>IF(PAF!F693="","",PAF!F693)</f>
        <v/>
      </c>
      <c r="I685" s="247" t="str">
        <f>IF(PAF!G693="","",PAF!G693)</f>
        <v/>
      </c>
      <c r="J685" s="247" t="str">
        <f>IF(PAF!H693="","",PAF!H693)</f>
        <v/>
      </c>
      <c r="K685" s="247"/>
      <c r="L685" s="247"/>
      <c r="M685" s="247"/>
      <c r="N685" s="245" t="str">
        <f>IF(PAF!I693="","",PAF!I693)</f>
        <v/>
      </c>
      <c r="O685" s="245" t="str">
        <f>IF(PAF!J693="","",PAF!J693)</f>
        <v/>
      </c>
      <c r="P685" s="245" t="str">
        <f>IF(PAF!K693="","",PAF!K693)</f>
        <v/>
      </c>
      <c r="Q685" s="245" t="str">
        <f>IF(PAF!L693="","",PAF!L693)</f>
        <v/>
      </c>
      <c r="S685" s="153">
        <f t="shared" si="30"/>
        <v>15</v>
      </c>
      <c r="T685" s="154" t="str">
        <f t="shared" si="32"/>
        <v>No</v>
      </c>
      <c r="U685" s="154">
        <v>679</v>
      </c>
    </row>
    <row r="686" spans="2:21">
      <c r="B686" s="244" t="str">
        <f t="shared" si="31"/>
        <v>__</v>
      </c>
      <c r="C686" s="244" t="str">
        <f>IF(PAF!C694="","",PAF!C694)</f>
        <v/>
      </c>
      <c r="D686" s="245" t="str">
        <f>IF(N686&lt;&gt;"",PAF!$Y694,"")</f>
        <v/>
      </c>
      <c r="E686" s="246" t="str">
        <f>IF(PAF!D694="","",PAF!D694)</f>
        <v/>
      </c>
      <c r="F686" s="246"/>
      <c r="G686" s="245" t="str">
        <f>IF(PAF!E694="","",PAF!E694)</f>
        <v/>
      </c>
      <c r="H686" s="245" t="str">
        <f>IF(PAF!F694="","",PAF!F694)</f>
        <v/>
      </c>
      <c r="I686" s="247" t="str">
        <f>IF(PAF!G694="","",PAF!G694)</f>
        <v/>
      </c>
      <c r="J686" s="247" t="str">
        <f>IF(PAF!H694="","",PAF!H694)</f>
        <v/>
      </c>
      <c r="K686" s="247"/>
      <c r="L686" s="247"/>
      <c r="M686" s="247"/>
      <c r="N686" s="245" t="str">
        <f>IF(PAF!I694="","",PAF!I694)</f>
        <v/>
      </c>
      <c r="O686" s="245" t="str">
        <f>IF(PAF!J694="","",PAF!J694)</f>
        <v/>
      </c>
      <c r="P686" s="245" t="str">
        <f>IF(PAF!K694="","",PAF!K694)</f>
        <v/>
      </c>
      <c r="Q686" s="245" t="str">
        <f>IF(PAF!L694="","",PAF!L694)</f>
        <v/>
      </c>
      <c r="S686" s="153">
        <f t="shared" si="30"/>
        <v>15</v>
      </c>
      <c r="T686" s="154" t="str">
        <f t="shared" si="32"/>
        <v>No</v>
      </c>
      <c r="U686" s="154">
        <v>680</v>
      </c>
    </row>
    <row r="687" spans="2:21">
      <c r="B687" s="244" t="str">
        <f t="shared" si="31"/>
        <v>__</v>
      </c>
      <c r="C687" s="244" t="str">
        <f>IF(PAF!C695="","",PAF!C695)</f>
        <v/>
      </c>
      <c r="D687" s="245" t="str">
        <f>IF(N687&lt;&gt;"",PAF!$Y695,"")</f>
        <v/>
      </c>
      <c r="E687" s="246" t="str">
        <f>IF(PAF!D695="","",PAF!D695)</f>
        <v/>
      </c>
      <c r="F687" s="246"/>
      <c r="G687" s="245" t="str">
        <f>IF(PAF!E695="","",PAF!E695)</f>
        <v/>
      </c>
      <c r="H687" s="245" t="str">
        <f>IF(PAF!F695="","",PAF!F695)</f>
        <v/>
      </c>
      <c r="I687" s="247" t="str">
        <f>IF(PAF!G695="","",PAF!G695)</f>
        <v/>
      </c>
      <c r="J687" s="247" t="str">
        <f>IF(PAF!H695="","",PAF!H695)</f>
        <v/>
      </c>
      <c r="K687" s="247"/>
      <c r="L687" s="247"/>
      <c r="M687" s="247"/>
      <c r="N687" s="245" t="str">
        <f>IF(PAF!I695="","",PAF!I695)</f>
        <v/>
      </c>
      <c r="O687" s="245" t="str">
        <f>IF(PAF!J695="","",PAF!J695)</f>
        <v/>
      </c>
      <c r="P687" s="245" t="str">
        <f>IF(PAF!K695="","",PAF!K695)</f>
        <v/>
      </c>
      <c r="Q687" s="245" t="str">
        <f>IF(PAF!L695="","",PAF!L695)</f>
        <v/>
      </c>
      <c r="S687" s="153">
        <f t="shared" si="30"/>
        <v>15</v>
      </c>
      <c r="T687" s="154" t="str">
        <f t="shared" si="32"/>
        <v>No</v>
      </c>
      <c r="U687" s="154">
        <v>681</v>
      </c>
    </row>
    <row r="688" spans="2:21">
      <c r="B688" s="244" t="str">
        <f t="shared" si="31"/>
        <v>__</v>
      </c>
      <c r="C688" s="244" t="str">
        <f>IF(PAF!C696="","",PAF!C696)</f>
        <v/>
      </c>
      <c r="D688" s="245" t="str">
        <f>IF(N688&lt;&gt;"",PAF!$Y696,"")</f>
        <v/>
      </c>
      <c r="E688" s="246" t="str">
        <f>IF(PAF!D696="","",PAF!D696)</f>
        <v/>
      </c>
      <c r="F688" s="246"/>
      <c r="G688" s="245" t="str">
        <f>IF(PAF!E696="","",PAF!E696)</f>
        <v/>
      </c>
      <c r="H688" s="245" t="str">
        <f>IF(PAF!F696="","",PAF!F696)</f>
        <v/>
      </c>
      <c r="I688" s="247" t="str">
        <f>IF(PAF!G696="","",PAF!G696)</f>
        <v/>
      </c>
      <c r="J688" s="247" t="str">
        <f>IF(PAF!H696="","",PAF!H696)</f>
        <v/>
      </c>
      <c r="K688" s="247"/>
      <c r="L688" s="247"/>
      <c r="M688" s="247"/>
      <c r="N688" s="245" t="str">
        <f>IF(PAF!I696="","",PAF!I696)</f>
        <v/>
      </c>
      <c r="O688" s="245" t="str">
        <f>IF(PAF!J696="","",PAF!J696)</f>
        <v/>
      </c>
      <c r="P688" s="245" t="str">
        <f>IF(PAF!K696="","",PAF!K696)</f>
        <v/>
      </c>
      <c r="Q688" s="245" t="str">
        <f>IF(PAF!L696="","",PAF!L696)</f>
        <v/>
      </c>
      <c r="S688" s="153">
        <f t="shared" si="30"/>
        <v>15</v>
      </c>
      <c r="T688" s="154" t="str">
        <f t="shared" si="32"/>
        <v>No</v>
      </c>
      <c r="U688" s="154">
        <v>682</v>
      </c>
    </row>
    <row r="689" spans="2:21">
      <c r="B689" s="244" t="str">
        <f t="shared" si="31"/>
        <v>__</v>
      </c>
      <c r="C689" s="244" t="str">
        <f>IF(PAF!C697="","",PAF!C697)</f>
        <v/>
      </c>
      <c r="D689" s="245" t="str">
        <f>IF(N689&lt;&gt;"",PAF!$Y697,"")</f>
        <v/>
      </c>
      <c r="E689" s="246" t="str">
        <f>IF(PAF!D697="","",PAF!D697)</f>
        <v/>
      </c>
      <c r="F689" s="246"/>
      <c r="G689" s="245" t="str">
        <f>IF(PAF!E697="","",PAF!E697)</f>
        <v/>
      </c>
      <c r="H689" s="245" t="str">
        <f>IF(PAF!F697="","",PAF!F697)</f>
        <v/>
      </c>
      <c r="I689" s="247" t="str">
        <f>IF(PAF!G697="","",PAF!G697)</f>
        <v/>
      </c>
      <c r="J689" s="247" t="str">
        <f>IF(PAF!H697="","",PAF!H697)</f>
        <v/>
      </c>
      <c r="K689" s="247"/>
      <c r="L689" s="247"/>
      <c r="M689" s="247"/>
      <c r="N689" s="245" t="str">
        <f>IF(PAF!I697="","",PAF!I697)</f>
        <v/>
      </c>
      <c r="O689" s="245" t="str">
        <f>IF(PAF!J697="","",PAF!J697)</f>
        <v/>
      </c>
      <c r="P689" s="245" t="str">
        <f>IF(PAF!K697="","",PAF!K697)</f>
        <v/>
      </c>
      <c r="Q689" s="245" t="str">
        <f>IF(PAF!L697="","",PAF!L697)</f>
        <v/>
      </c>
      <c r="S689" s="153">
        <f t="shared" si="30"/>
        <v>15</v>
      </c>
      <c r="T689" s="154" t="str">
        <f t="shared" si="32"/>
        <v>No</v>
      </c>
      <c r="U689" s="154">
        <v>683</v>
      </c>
    </row>
    <row r="690" spans="2:21">
      <c r="B690" s="244" t="str">
        <f t="shared" si="31"/>
        <v>__</v>
      </c>
      <c r="C690" s="244" t="str">
        <f>IF(PAF!C698="","",PAF!C698)</f>
        <v/>
      </c>
      <c r="D690" s="245" t="str">
        <f>IF(N690&lt;&gt;"",PAF!$Y698,"")</f>
        <v/>
      </c>
      <c r="E690" s="246" t="str">
        <f>IF(PAF!D698="","",PAF!D698)</f>
        <v/>
      </c>
      <c r="F690" s="246"/>
      <c r="G690" s="245" t="str">
        <f>IF(PAF!E698="","",PAF!E698)</f>
        <v/>
      </c>
      <c r="H690" s="245" t="str">
        <f>IF(PAF!F698="","",PAF!F698)</f>
        <v/>
      </c>
      <c r="I690" s="247" t="str">
        <f>IF(PAF!G698="","",PAF!G698)</f>
        <v/>
      </c>
      <c r="J690" s="247" t="str">
        <f>IF(PAF!H698="","",PAF!H698)</f>
        <v/>
      </c>
      <c r="K690" s="247"/>
      <c r="L690" s="247"/>
      <c r="M690" s="247"/>
      <c r="N690" s="245" t="str">
        <f>IF(PAF!I698="","",PAF!I698)</f>
        <v/>
      </c>
      <c r="O690" s="245" t="str">
        <f>IF(PAF!J698="","",PAF!J698)</f>
        <v/>
      </c>
      <c r="P690" s="245" t="str">
        <f>IF(PAF!K698="","",PAF!K698)</f>
        <v/>
      </c>
      <c r="Q690" s="245" t="str">
        <f>IF(PAF!L698="","",PAF!L698)</f>
        <v/>
      </c>
      <c r="S690" s="153">
        <f t="shared" si="30"/>
        <v>15</v>
      </c>
      <c r="T690" s="154" t="str">
        <f t="shared" si="32"/>
        <v>No</v>
      </c>
      <c r="U690" s="154">
        <v>684</v>
      </c>
    </row>
    <row r="691" spans="2:21">
      <c r="B691" s="244" t="str">
        <f t="shared" si="31"/>
        <v>__</v>
      </c>
      <c r="C691" s="244" t="str">
        <f>IF(PAF!C699="","",PAF!C699)</f>
        <v/>
      </c>
      <c r="D691" s="245" t="str">
        <f>IF(N691&lt;&gt;"",PAF!$Y699,"")</f>
        <v/>
      </c>
      <c r="E691" s="246" t="str">
        <f>IF(PAF!D699="","",PAF!D699)</f>
        <v/>
      </c>
      <c r="F691" s="246"/>
      <c r="G691" s="245" t="str">
        <f>IF(PAF!E699="","",PAF!E699)</f>
        <v/>
      </c>
      <c r="H691" s="245" t="str">
        <f>IF(PAF!F699="","",PAF!F699)</f>
        <v/>
      </c>
      <c r="I691" s="247" t="str">
        <f>IF(PAF!G699="","",PAF!G699)</f>
        <v/>
      </c>
      <c r="J691" s="247" t="str">
        <f>IF(PAF!H699="","",PAF!H699)</f>
        <v/>
      </c>
      <c r="K691" s="247"/>
      <c r="L691" s="247"/>
      <c r="M691" s="247"/>
      <c r="N691" s="245" t="str">
        <f>IF(PAF!I699="","",PAF!I699)</f>
        <v/>
      </c>
      <c r="O691" s="245" t="str">
        <f>IF(PAF!J699="","",PAF!J699)</f>
        <v/>
      </c>
      <c r="P691" s="245" t="str">
        <f>IF(PAF!K699="","",PAF!K699)</f>
        <v/>
      </c>
      <c r="Q691" s="245" t="str">
        <f>IF(PAF!L699="","",PAF!L699)</f>
        <v/>
      </c>
      <c r="S691" s="153">
        <f t="shared" si="30"/>
        <v>15</v>
      </c>
      <c r="T691" s="154" t="str">
        <f t="shared" si="32"/>
        <v>No</v>
      </c>
      <c r="U691" s="154">
        <v>685</v>
      </c>
    </row>
    <row r="692" spans="2:21">
      <c r="B692" s="244" t="str">
        <f t="shared" si="31"/>
        <v>__</v>
      </c>
      <c r="C692" s="244" t="str">
        <f>IF(PAF!C700="","",PAF!C700)</f>
        <v/>
      </c>
      <c r="D692" s="245" t="str">
        <f>IF(N692&lt;&gt;"",PAF!$Y700,"")</f>
        <v/>
      </c>
      <c r="E692" s="246" t="str">
        <f>IF(PAF!D700="","",PAF!D700)</f>
        <v/>
      </c>
      <c r="F692" s="246"/>
      <c r="G692" s="245" t="str">
        <f>IF(PAF!E700="","",PAF!E700)</f>
        <v/>
      </c>
      <c r="H692" s="245" t="str">
        <f>IF(PAF!F700="","",PAF!F700)</f>
        <v/>
      </c>
      <c r="I692" s="247" t="str">
        <f>IF(PAF!G700="","",PAF!G700)</f>
        <v/>
      </c>
      <c r="J692" s="247" t="str">
        <f>IF(PAF!H700="","",PAF!H700)</f>
        <v/>
      </c>
      <c r="K692" s="247"/>
      <c r="L692" s="247"/>
      <c r="M692" s="247"/>
      <c r="N692" s="245" t="str">
        <f>IF(PAF!I700="","",PAF!I700)</f>
        <v/>
      </c>
      <c r="O692" s="245" t="str">
        <f>IF(PAF!J700="","",PAF!J700)</f>
        <v/>
      </c>
      <c r="P692" s="245" t="str">
        <f>IF(PAF!K700="","",PAF!K700)</f>
        <v/>
      </c>
      <c r="Q692" s="245" t="str">
        <f>IF(PAF!L700="","",PAF!L700)</f>
        <v/>
      </c>
      <c r="S692" s="153">
        <f t="shared" si="30"/>
        <v>15</v>
      </c>
      <c r="T692" s="154" t="str">
        <f t="shared" si="32"/>
        <v>No</v>
      </c>
      <c r="U692" s="154">
        <v>686</v>
      </c>
    </row>
    <row r="693" spans="2:21">
      <c r="B693" s="244" t="str">
        <f t="shared" si="31"/>
        <v>__</v>
      </c>
      <c r="C693" s="244" t="str">
        <f>IF(PAF!C701="","",PAF!C701)</f>
        <v/>
      </c>
      <c r="D693" s="245" t="str">
        <f>IF(N693&lt;&gt;"",PAF!$Y701,"")</f>
        <v/>
      </c>
      <c r="E693" s="246" t="str">
        <f>IF(PAF!D701="","",PAF!D701)</f>
        <v/>
      </c>
      <c r="F693" s="246"/>
      <c r="G693" s="245" t="str">
        <f>IF(PAF!E701="","",PAF!E701)</f>
        <v/>
      </c>
      <c r="H693" s="245" t="str">
        <f>IF(PAF!F701="","",PAF!F701)</f>
        <v/>
      </c>
      <c r="I693" s="247" t="str">
        <f>IF(PAF!G701="","",PAF!G701)</f>
        <v/>
      </c>
      <c r="J693" s="247" t="str">
        <f>IF(PAF!H701="","",PAF!H701)</f>
        <v/>
      </c>
      <c r="K693" s="247"/>
      <c r="L693" s="247"/>
      <c r="M693" s="247"/>
      <c r="N693" s="245" t="str">
        <f>IF(PAF!I701="","",PAF!I701)</f>
        <v/>
      </c>
      <c r="O693" s="245" t="str">
        <f>IF(PAF!J701="","",PAF!J701)</f>
        <v/>
      </c>
      <c r="P693" s="245" t="str">
        <f>IF(PAF!K701="","",PAF!K701)</f>
        <v/>
      </c>
      <c r="Q693" s="245" t="str">
        <f>IF(PAF!L701="","",PAF!L701)</f>
        <v/>
      </c>
      <c r="S693" s="153">
        <f t="shared" si="30"/>
        <v>15</v>
      </c>
      <c r="T693" s="154" t="str">
        <f t="shared" si="32"/>
        <v>No</v>
      </c>
      <c r="U693" s="154">
        <v>687</v>
      </c>
    </row>
    <row r="694" spans="2:21">
      <c r="B694" s="244" t="str">
        <f t="shared" si="31"/>
        <v>__</v>
      </c>
      <c r="C694" s="244" t="str">
        <f>IF(PAF!C702="","",PAF!C702)</f>
        <v/>
      </c>
      <c r="D694" s="245" t="str">
        <f>IF(N694&lt;&gt;"",PAF!$Y702,"")</f>
        <v/>
      </c>
      <c r="E694" s="246" t="str">
        <f>IF(PAF!D702="","",PAF!D702)</f>
        <v/>
      </c>
      <c r="F694" s="246"/>
      <c r="G694" s="245" t="str">
        <f>IF(PAF!E702="","",PAF!E702)</f>
        <v/>
      </c>
      <c r="H694" s="245" t="str">
        <f>IF(PAF!F702="","",PAF!F702)</f>
        <v/>
      </c>
      <c r="I694" s="247" t="str">
        <f>IF(PAF!G702="","",PAF!G702)</f>
        <v/>
      </c>
      <c r="J694" s="247" t="str">
        <f>IF(PAF!H702="","",PAF!H702)</f>
        <v/>
      </c>
      <c r="K694" s="247"/>
      <c r="L694" s="247"/>
      <c r="M694" s="247"/>
      <c r="N694" s="245" t="str">
        <f>IF(PAF!I702="","",PAF!I702)</f>
        <v/>
      </c>
      <c r="O694" s="245" t="str">
        <f>IF(PAF!J702="","",PAF!J702)</f>
        <v/>
      </c>
      <c r="P694" s="245" t="str">
        <f>IF(PAF!K702="","",PAF!K702)</f>
        <v/>
      </c>
      <c r="Q694" s="245" t="str">
        <f>IF(PAF!L702="","",PAF!L702)</f>
        <v/>
      </c>
      <c r="S694" s="153">
        <f t="shared" si="30"/>
        <v>15</v>
      </c>
      <c r="T694" s="154" t="str">
        <f t="shared" si="32"/>
        <v>No</v>
      </c>
      <c r="U694" s="154">
        <v>688</v>
      </c>
    </row>
    <row r="695" spans="2:21">
      <c r="B695" s="244" t="str">
        <f t="shared" si="31"/>
        <v>__</v>
      </c>
      <c r="C695" s="244" t="str">
        <f>IF(PAF!C703="","",PAF!C703)</f>
        <v/>
      </c>
      <c r="D695" s="245" t="str">
        <f>IF(N695&lt;&gt;"",PAF!$Y703,"")</f>
        <v/>
      </c>
      <c r="E695" s="246" t="str">
        <f>IF(PAF!D703="","",PAF!D703)</f>
        <v/>
      </c>
      <c r="F695" s="246"/>
      <c r="G695" s="245" t="str">
        <f>IF(PAF!E703="","",PAF!E703)</f>
        <v/>
      </c>
      <c r="H695" s="245" t="str">
        <f>IF(PAF!F703="","",PAF!F703)</f>
        <v/>
      </c>
      <c r="I695" s="247" t="str">
        <f>IF(PAF!G703="","",PAF!G703)</f>
        <v/>
      </c>
      <c r="J695" s="247" t="str">
        <f>IF(PAF!H703="","",PAF!H703)</f>
        <v/>
      </c>
      <c r="K695" s="247"/>
      <c r="L695" s="247"/>
      <c r="M695" s="247"/>
      <c r="N695" s="245" t="str">
        <f>IF(PAF!I703="","",PAF!I703)</f>
        <v/>
      </c>
      <c r="O695" s="245" t="str">
        <f>IF(PAF!J703="","",PAF!J703)</f>
        <v/>
      </c>
      <c r="P695" s="245" t="str">
        <f>IF(PAF!K703="","",PAF!K703)</f>
        <v/>
      </c>
      <c r="Q695" s="245" t="str">
        <f>IF(PAF!L703="","",PAF!L703)</f>
        <v/>
      </c>
      <c r="S695" s="153">
        <f t="shared" si="30"/>
        <v>15</v>
      </c>
      <c r="T695" s="154" t="str">
        <f t="shared" si="32"/>
        <v>No</v>
      </c>
      <c r="U695" s="154">
        <v>689</v>
      </c>
    </row>
    <row r="696" spans="2:21">
      <c r="B696" s="244" t="str">
        <f t="shared" si="31"/>
        <v>__</v>
      </c>
      <c r="C696" s="244" t="str">
        <f>IF(PAF!C704="","",PAF!C704)</f>
        <v/>
      </c>
      <c r="D696" s="245" t="str">
        <f>IF(N696&lt;&gt;"",PAF!$Y704,"")</f>
        <v/>
      </c>
      <c r="E696" s="246" t="str">
        <f>IF(PAF!D704="","",PAF!D704)</f>
        <v/>
      </c>
      <c r="F696" s="246"/>
      <c r="G696" s="245" t="str">
        <f>IF(PAF!E704="","",PAF!E704)</f>
        <v/>
      </c>
      <c r="H696" s="245" t="str">
        <f>IF(PAF!F704="","",PAF!F704)</f>
        <v/>
      </c>
      <c r="I696" s="247" t="str">
        <f>IF(PAF!G704="","",PAF!G704)</f>
        <v/>
      </c>
      <c r="J696" s="247" t="str">
        <f>IF(PAF!H704="","",PAF!H704)</f>
        <v/>
      </c>
      <c r="K696" s="247"/>
      <c r="L696" s="247"/>
      <c r="M696" s="247"/>
      <c r="N696" s="245" t="str">
        <f>IF(PAF!I704="","",PAF!I704)</f>
        <v/>
      </c>
      <c r="O696" s="245" t="str">
        <f>IF(PAF!J704="","",PAF!J704)</f>
        <v/>
      </c>
      <c r="P696" s="245" t="str">
        <f>IF(PAF!K704="","",PAF!K704)</f>
        <v/>
      </c>
      <c r="Q696" s="245" t="str">
        <f>IF(PAF!L704="","",PAF!L704)</f>
        <v/>
      </c>
      <c r="S696" s="153">
        <f t="shared" si="30"/>
        <v>15</v>
      </c>
      <c r="T696" s="154" t="str">
        <f t="shared" si="32"/>
        <v>No</v>
      </c>
      <c r="U696" s="154">
        <v>690</v>
      </c>
    </row>
    <row r="697" spans="2:21">
      <c r="B697" s="244" t="str">
        <f t="shared" si="31"/>
        <v>__</v>
      </c>
      <c r="C697" s="244" t="str">
        <f>IF(PAF!C705="","",PAF!C705)</f>
        <v/>
      </c>
      <c r="D697" s="245" t="str">
        <f>IF(N697&lt;&gt;"",PAF!$Y705,"")</f>
        <v/>
      </c>
      <c r="E697" s="246" t="str">
        <f>IF(PAF!D705="","",PAF!D705)</f>
        <v/>
      </c>
      <c r="F697" s="246"/>
      <c r="G697" s="245" t="str">
        <f>IF(PAF!E705="","",PAF!E705)</f>
        <v/>
      </c>
      <c r="H697" s="245" t="str">
        <f>IF(PAF!F705="","",PAF!F705)</f>
        <v/>
      </c>
      <c r="I697" s="247" t="str">
        <f>IF(PAF!G705="","",PAF!G705)</f>
        <v/>
      </c>
      <c r="J697" s="247" t="str">
        <f>IF(PAF!H705="","",PAF!H705)</f>
        <v/>
      </c>
      <c r="K697" s="247"/>
      <c r="L697" s="247"/>
      <c r="M697" s="247"/>
      <c r="N697" s="245" t="str">
        <f>IF(PAF!I705="","",PAF!I705)</f>
        <v/>
      </c>
      <c r="O697" s="245" t="str">
        <f>IF(PAF!J705="","",PAF!J705)</f>
        <v/>
      </c>
      <c r="P697" s="245" t="str">
        <f>IF(PAF!K705="","",PAF!K705)</f>
        <v/>
      </c>
      <c r="Q697" s="245" t="str">
        <f>IF(PAF!L705="","",PAF!L705)</f>
        <v/>
      </c>
      <c r="S697" s="153">
        <f t="shared" si="30"/>
        <v>15</v>
      </c>
      <c r="T697" s="154" t="str">
        <f t="shared" si="32"/>
        <v>No</v>
      </c>
      <c r="U697" s="154">
        <v>691</v>
      </c>
    </row>
    <row r="698" spans="2:21">
      <c r="B698" s="244" t="str">
        <f t="shared" si="31"/>
        <v>__</v>
      </c>
      <c r="C698" s="244" t="str">
        <f>IF(PAF!C706="","",PAF!C706)</f>
        <v/>
      </c>
      <c r="D698" s="245" t="str">
        <f>IF(N698&lt;&gt;"",PAF!$Y706,"")</f>
        <v/>
      </c>
      <c r="E698" s="246" t="str">
        <f>IF(PAF!D706="","",PAF!D706)</f>
        <v/>
      </c>
      <c r="F698" s="246"/>
      <c r="G698" s="245" t="str">
        <f>IF(PAF!E706="","",PAF!E706)</f>
        <v/>
      </c>
      <c r="H698" s="245" t="str">
        <f>IF(PAF!F706="","",PAF!F706)</f>
        <v/>
      </c>
      <c r="I698" s="247" t="str">
        <f>IF(PAF!G706="","",PAF!G706)</f>
        <v/>
      </c>
      <c r="J698" s="247" t="str">
        <f>IF(PAF!H706="","",PAF!H706)</f>
        <v/>
      </c>
      <c r="K698" s="247"/>
      <c r="L698" s="247"/>
      <c r="M698" s="247"/>
      <c r="N698" s="245" t="str">
        <f>IF(PAF!I706="","",PAF!I706)</f>
        <v/>
      </c>
      <c r="O698" s="245" t="str">
        <f>IF(PAF!J706="","",PAF!J706)</f>
        <v/>
      </c>
      <c r="P698" s="245" t="str">
        <f>IF(PAF!K706="","",PAF!K706)</f>
        <v/>
      </c>
      <c r="Q698" s="245" t="str">
        <f>IF(PAF!L706="","",PAF!L706)</f>
        <v/>
      </c>
      <c r="S698" s="153">
        <f t="shared" si="30"/>
        <v>15</v>
      </c>
      <c r="T698" s="154" t="str">
        <f t="shared" si="32"/>
        <v>No</v>
      </c>
      <c r="U698" s="154">
        <v>692</v>
      </c>
    </row>
    <row r="699" spans="2:21">
      <c r="B699" s="244" t="str">
        <f t="shared" si="31"/>
        <v>__</v>
      </c>
      <c r="C699" s="244" t="str">
        <f>IF(PAF!C707="","",PAF!C707)</f>
        <v/>
      </c>
      <c r="D699" s="245" t="str">
        <f>IF(N699&lt;&gt;"",PAF!$Y707,"")</f>
        <v/>
      </c>
      <c r="E699" s="246" t="str">
        <f>IF(PAF!D707="","",PAF!D707)</f>
        <v/>
      </c>
      <c r="F699" s="246"/>
      <c r="G699" s="245" t="str">
        <f>IF(PAF!E707="","",PAF!E707)</f>
        <v/>
      </c>
      <c r="H699" s="245" t="str">
        <f>IF(PAF!F707="","",PAF!F707)</f>
        <v/>
      </c>
      <c r="I699" s="247" t="str">
        <f>IF(PAF!G707="","",PAF!G707)</f>
        <v/>
      </c>
      <c r="J699" s="247" t="str">
        <f>IF(PAF!H707="","",PAF!H707)</f>
        <v/>
      </c>
      <c r="K699" s="247"/>
      <c r="L699" s="247"/>
      <c r="M699" s="247"/>
      <c r="N699" s="245" t="str">
        <f>IF(PAF!I707="","",PAF!I707)</f>
        <v/>
      </c>
      <c r="O699" s="245" t="str">
        <f>IF(PAF!J707="","",PAF!J707)</f>
        <v/>
      </c>
      <c r="P699" s="245" t="str">
        <f>IF(PAF!K707="","",PAF!K707)</f>
        <v/>
      </c>
      <c r="Q699" s="245" t="str">
        <f>IF(PAF!L707="","",PAF!L707)</f>
        <v/>
      </c>
      <c r="S699" s="153">
        <f t="shared" si="30"/>
        <v>15</v>
      </c>
      <c r="T699" s="154" t="str">
        <f t="shared" si="32"/>
        <v>No</v>
      </c>
      <c r="U699" s="154">
        <v>693</v>
      </c>
    </row>
    <row r="700" spans="2:21">
      <c r="B700" s="244" t="str">
        <f t="shared" si="31"/>
        <v>__</v>
      </c>
      <c r="C700" s="244" t="str">
        <f>IF(PAF!C708="","",PAF!C708)</f>
        <v/>
      </c>
      <c r="D700" s="245" t="str">
        <f>IF(N700&lt;&gt;"",PAF!$Y708,"")</f>
        <v/>
      </c>
      <c r="E700" s="246" t="str">
        <f>IF(PAF!D708="","",PAF!D708)</f>
        <v/>
      </c>
      <c r="F700" s="246"/>
      <c r="G700" s="245" t="str">
        <f>IF(PAF!E708="","",PAF!E708)</f>
        <v/>
      </c>
      <c r="H700" s="245" t="str">
        <f>IF(PAF!F708="","",PAF!F708)</f>
        <v/>
      </c>
      <c r="I700" s="247" t="str">
        <f>IF(PAF!G708="","",PAF!G708)</f>
        <v/>
      </c>
      <c r="J700" s="247" t="str">
        <f>IF(PAF!H708="","",PAF!H708)</f>
        <v/>
      </c>
      <c r="K700" s="247"/>
      <c r="L700" s="247"/>
      <c r="M700" s="247"/>
      <c r="N700" s="245" t="str">
        <f>IF(PAF!I708="","",PAF!I708)</f>
        <v/>
      </c>
      <c r="O700" s="245" t="str">
        <f>IF(PAF!J708="","",PAF!J708)</f>
        <v/>
      </c>
      <c r="P700" s="245" t="str">
        <f>IF(PAF!K708="","",PAF!K708)</f>
        <v/>
      </c>
      <c r="Q700" s="245" t="str">
        <f>IF(PAF!L708="","",PAF!L708)</f>
        <v/>
      </c>
      <c r="S700" s="153">
        <f t="shared" si="30"/>
        <v>15</v>
      </c>
      <c r="T700" s="154" t="str">
        <f t="shared" si="32"/>
        <v>No</v>
      </c>
      <c r="U700" s="154">
        <v>694</v>
      </c>
    </row>
    <row r="701" spans="2:21">
      <c r="B701" s="244" t="str">
        <f t="shared" si="31"/>
        <v>__</v>
      </c>
      <c r="C701" s="244" t="str">
        <f>IF(PAF!C709="","",PAF!C709)</f>
        <v/>
      </c>
      <c r="D701" s="245" t="str">
        <f>IF(N701&lt;&gt;"",PAF!$Y709,"")</f>
        <v/>
      </c>
      <c r="E701" s="246" t="str">
        <f>IF(PAF!D709="","",PAF!D709)</f>
        <v/>
      </c>
      <c r="F701" s="246"/>
      <c r="G701" s="245" t="str">
        <f>IF(PAF!E709="","",PAF!E709)</f>
        <v/>
      </c>
      <c r="H701" s="245" t="str">
        <f>IF(PAF!F709="","",PAF!F709)</f>
        <v/>
      </c>
      <c r="I701" s="247" t="str">
        <f>IF(PAF!G709="","",PAF!G709)</f>
        <v/>
      </c>
      <c r="J701" s="247" t="str">
        <f>IF(PAF!H709="","",PAF!H709)</f>
        <v/>
      </c>
      <c r="K701" s="247"/>
      <c r="L701" s="247"/>
      <c r="M701" s="247"/>
      <c r="N701" s="245" t="str">
        <f>IF(PAF!I709="","",PAF!I709)</f>
        <v/>
      </c>
      <c r="O701" s="245" t="str">
        <f>IF(PAF!J709="","",PAF!J709)</f>
        <v/>
      </c>
      <c r="P701" s="245" t="str">
        <f>IF(PAF!K709="","",PAF!K709)</f>
        <v/>
      </c>
      <c r="Q701" s="245" t="str">
        <f>IF(PAF!L709="","",PAF!L709)</f>
        <v/>
      </c>
      <c r="S701" s="153">
        <f t="shared" si="30"/>
        <v>15</v>
      </c>
      <c r="T701" s="154" t="str">
        <f t="shared" si="32"/>
        <v>No</v>
      </c>
      <c r="U701" s="154">
        <v>695</v>
      </c>
    </row>
    <row r="702" spans="2:21">
      <c r="B702" s="244" t="str">
        <f t="shared" si="31"/>
        <v>__</v>
      </c>
      <c r="C702" s="244" t="str">
        <f>IF(PAF!C710="","",PAF!C710)</f>
        <v/>
      </c>
      <c r="D702" s="245" t="str">
        <f>IF(N702&lt;&gt;"",PAF!$Y710,"")</f>
        <v/>
      </c>
      <c r="E702" s="246" t="str">
        <f>IF(PAF!D710="","",PAF!D710)</f>
        <v/>
      </c>
      <c r="F702" s="246"/>
      <c r="G702" s="245" t="str">
        <f>IF(PAF!E710="","",PAF!E710)</f>
        <v/>
      </c>
      <c r="H702" s="245" t="str">
        <f>IF(PAF!F710="","",PAF!F710)</f>
        <v/>
      </c>
      <c r="I702" s="247" t="str">
        <f>IF(PAF!G710="","",PAF!G710)</f>
        <v/>
      </c>
      <c r="J702" s="247" t="str">
        <f>IF(PAF!H710="","",PAF!H710)</f>
        <v/>
      </c>
      <c r="K702" s="247"/>
      <c r="L702" s="247"/>
      <c r="M702" s="247"/>
      <c r="N702" s="245" t="str">
        <f>IF(PAF!I710="","",PAF!I710)</f>
        <v/>
      </c>
      <c r="O702" s="245" t="str">
        <f>IF(PAF!J710="","",PAF!J710)</f>
        <v/>
      </c>
      <c r="P702" s="245" t="str">
        <f>IF(PAF!K710="","",PAF!K710)</f>
        <v/>
      </c>
      <c r="Q702" s="245" t="str">
        <f>IF(PAF!L710="","",PAF!L710)</f>
        <v/>
      </c>
      <c r="S702" s="153">
        <f t="shared" si="30"/>
        <v>15</v>
      </c>
      <c r="T702" s="154" t="str">
        <f t="shared" si="32"/>
        <v>No</v>
      </c>
      <c r="U702" s="154">
        <v>696</v>
      </c>
    </row>
    <row r="703" spans="2:21">
      <c r="B703" s="244" t="str">
        <f t="shared" si="31"/>
        <v>__</v>
      </c>
      <c r="C703" s="244" t="str">
        <f>IF(PAF!C711="","",PAF!C711)</f>
        <v/>
      </c>
      <c r="D703" s="245" t="str">
        <f>IF(N703&lt;&gt;"",PAF!$Y711,"")</f>
        <v/>
      </c>
      <c r="E703" s="246" t="str">
        <f>IF(PAF!D711="","",PAF!D711)</f>
        <v/>
      </c>
      <c r="F703" s="246"/>
      <c r="G703" s="245" t="str">
        <f>IF(PAF!E711="","",PAF!E711)</f>
        <v/>
      </c>
      <c r="H703" s="245" t="str">
        <f>IF(PAF!F711="","",PAF!F711)</f>
        <v/>
      </c>
      <c r="I703" s="247" t="str">
        <f>IF(PAF!G711="","",PAF!G711)</f>
        <v/>
      </c>
      <c r="J703" s="247" t="str">
        <f>IF(PAF!H711="","",PAF!H711)</f>
        <v/>
      </c>
      <c r="K703" s="247"/>
      <c r="L703" s="247"/>
      <c r="M703" s="247"/>
      <c r="N703" s="245" t="str">
        <f>IF(PAF!I711="","",PAF!I711)</f>
        <v/>
      </c>
      <c r="O703" s="245" t="str">
        <f>IF(PAF!J711="","",PAF!J711)</f>
        <v/>
      </c>
      <c r="P703" s="245" t="str">
        <f>IF(PAF!K711="","",PAF!K711)</f>
        <v/>
      </c>
      <c r="Q703" s="245" t="str">
        <f>IF(PAF!L711="","",PAF!L711)</f>
        <v/>
      </c>
      <c r="S703" s="153">
        <f t="shared" si="30"/>
        <v>15</v>
      </c>
      <c r="T703" s="154" t="str">
        <f t="shared" si="32"/>
        <v>No</v>
      </c>
      <c r="U703" s="154">
        <v>697</v>
      </c>
    </row>
    <row r="704" spans="2:21">
      <c r="B704" s="244" t="str">
        <f t="shared" si="31"/>
        <v>__</v>
      </c>
      <c r="C704" s="244" t="str">
        <f>IF(PAF!C712="","",PAF!C712)</f>
        <v/>
      </c>
      <c r="D704" s="245" t="str">
        <f>IF(N704&lt;&gt;"",PAF!$Y712,"")</f>
        <v/>
      </c>
      <c r="E704" s="246" t="str">
        <f>IF(PAF!D712="","",PAF!D712)</f>
        <v/>
      </c>
      <c r="F704" s="246"/>
      <c r="G704" s="245" t="str">
        <f>IF(PAF!E712="","",PAF!E712)</f>
        <v/>
      </c>
      <c r="H704" s="245" t="str">
        <f>IF(PAF!F712="","",PAF!F712)</f>
        <v/>
      </c>
      <c r="I704" s="247" t="str">
        <f>IF(PAF!G712="","",PAF!G712)</f>
        <v/>
      </c>
      <c r="J704" s="247" t="str">
        <f>IF(PAF!H712="","",PAF!H712)</f>
        <v/>
      </c>
      <c r="K704" s="247"/>
      <c r="L704" s="247"/>
      <c r="M704" s="247"/>
      <c r="N704" s="245" t="str">
        <f>IF(PAF!I712="","",PAF!I712)</f>
        <v/>
      </c>
      <c r="O704" s="245" t="str">
        <f>IF(PAF!J712="","",PAF!J712)</f>
        <v/>
      </c>
      <c r="P704" s="245" t="str">
        <f>IF(PAF!K712="","",PAF!K712)</f>
        <v/>
      </c>
      <c r="Q704" s="245" t="str">
        <f>IF(PAF!L712="","",PAF!L712)</f>
        <v/>
      </c>
      <c r="S704" s="153">
        <f t="shared" si="30"/>
        <v>15</v>
      </c>
      <c r="T704" s="154" t="str">
        <f t="shared" si="32"/>
        <v>No</v>
      </c>
      <c r="U704" s="154">
        <v>698</v>
      </c>
    </row>
    <row r="705" spans="2:21">
      <c r="B705" s="244" t="str">
        <f t="shared" si="31"/>
        <v>__</v>
      </c>
      <c r="C705" s="244" t="str">
        <f>IF(PAF!C713="","",PAF!C713)</f>
        <v/>
      </c>
      <c r="D705" s="245" t="str">
        <f>IF(N705&lt;&gt;"",PAF!$Y713,"")</f>
        <v/>
      </c>
      <c r="E705" s="246" t="str">
        <f>IF(PAF!D713="","",PAF!D713)</f>
        <v/>
      </c>
      <c r="F705" s="246"/>
      <c r="G705" s="245" t="str">
        <f>IF(PAF!E713="","",PAF!E713)</f>
        <v/>
      </c>
      <c r="H705" s="245" t="str">
        <f>IF(PAF!F713="","",PAF!F713)</f>
        <v/>
      </c>
      <c r="I705" s="247" t="str">
        <f>IF(PAF!G713="","",PAF!G713)</f>
        <v/>
      </c>
      <c r="J705" s="247" t="str">
        <f>IF(PAF!H713="","",PAF!H713)</f>
        <v/>
      </c>
      <c r="K705" s="247"/>
      <c r="L705" s="247"/>
      <c r="M705" s="247"/>
      <c r="N705" s="245" t="str">
        <f>IF(PAF!I713="","",PAF!I713)</f>
        <v/>
      </c>
      <c r="O705" s="245" t="str">
        <f>IF(PAF!J713="","",PAF!J713)</f>
        <v/>
      </c>
      <c r="P705" s="245" t="str">
        <f>IF(PAF!K713="","",PAF!K713)</f>
        <v/>
      </c>
      <c r="Q705" s="245" t="str">
        <f>IF(PAF!L713="","",PAF!L713)</f>
        <v/>
      </c>
      <c r="S705" s="153">
        <f t="shared" si="30"/>
        <v>15</v>
      </c>
      <c r="T705" s="154" t="str">
        <f t="shared" si="32"/>
        <v>No</v>
      </c>
      <c r="U705" s="154">
        <v>699</v>
      </c>
    </row>
    <row r="706" spans="2:21">
      <c r="B706" s="244" t="str">
        <f t="shared" si="31"/>
        <v>__</v>
      </c>
      <c r="C706" s="244" t="str">
        <f>IF(PAF!C714="","",PAF!C714)</f>
        <v/>
      </c>
      <c r="D706" s="245" t="str">
        <f>IF(N706&lt;&gt;"",PAF!$Y714,"")</f>
        <v/>
      </c>
      <c r="E706" s="246" t="str">
        <f>IF(PAF!D714="","",PAF!D714)</f>
        <v/>
      </c>
      <c r="F706" s="246"/>
      <c r="G706" s="245" t="str">
        <f>IF(PAF!E714="","",PAF!E714)</f>
        <v/>
      </c>
      <c r="H706" s="245" t="str">
        <f>IF(PAF!F714="","",PAF!F714)</f>
        <v/>
      </c>
      <c r="I706" s="247" t="str">
        <f>IF(PAF!G714="","",PAF!G714)</f>
        <v/>
      </c>
      <c r="J706" s="247" t="str">
        <f>IF(PAF!H714="","",PAF!H714)</f>
        <v/>
      </c>
      <c r="K706" s="247"/>
      <c r="L706" s="247"/>
      <c r="M706" s="247"/>
      <c r="N706" s="245" t="str">
        <f>IF(PAF!I714="","",PAF!I714)</f>
        <v/>
      </c>
      <c r="O706" s="245" t="str">
        <f>IF(PAF!J714="","",PAF!J714)</f>
        <v/>
      </c>
      <c r="P706" s="245" t="str">
        <f>IF(PAF!K714="","",PAF!K714)</f>
        <v/>
      </c>
      <c r="Q706" s="245" t="str">
        <f>IF(PAF!L714="","",PAF!L714)</f>
        <v/>
      </c>
      <c r="S706" s="153">
        <f t="shared" si="30"/>
        <v>15</v>
      </c>
      <c r="T706" s="154" t="str">
        <f t="shared" si="32"/>
        <v>No</v>
      </c>
      <c r="U706" s="154">
        <v>700</v>
      </c>
    </row>
    <row r="707" spans="2:21">
      <c r="B707" s="244" t="str">
        <f t="shared" si="31"/>
        <v>__</v>
      </c>
      <c r="C707" s="244" t="str">
        <f>IF(PAF!C715="","",PAF!C715)</f>
        <v/>
      </c>
      <c r="D707" s="245" t="str">
        <f>IF(N707&lt;&gt;"",PAF!$Y715,"")</f>
        <v/>
      </c>
      <c r="E707" s="246" t="str">
        <f>IF(PAF!D715="","",PAF!D715)</f>
        <v/>
      </c>
      <c r="F707" s="246"/>
      <c r="G707" s="245" t="str">
        <f>IF(PAF!E715="","",PAF!E715)</f>
        <v/>
      </c>
      <c r="H707" s="245" t="str">
        <f>IF(PAF!F715="","",PAF!F715)</f>
        <v/>
      </c>
      <c r="I707" s="247" t="str">
        <f>IF(PAF!G715="","",PAF!G715)</f>
        <v/>
      </c>
      <c r="J707" s="247" t="str">
        <f>IF(PAF!H715="","",PAF!H715)</f>
        <v/>
      </c>
      <c r="K707" s="247"/>
      <c r="L707" s="247"/>
      <c r="M707" s="247"/>
      <c r="N707" s="245" t="str">
        <f>IF(PAF!I715="","",PAF!I715)</f>
        <v/>
      </c>
      <c r="O707" s="245" t="str">
        <f>IF(PAF!J715="","",PAF!J715)</f>
        <v/>
      </c>
      <c r="P707" s="245" t="str">
        <f>IF(PAF!K715="","",PAF!K715)</f>
        <v/>
      </c>
      <c r="Q707" s="245" t="str">
        <f>IF(PAF!L715="","",PAF!L715)</f>
        <v/>
      </c>
      <c r="S707" s="153">
        <f t="shared" si="30"/>
        <v>15</v>
      </c>
      <c r="T707" s="154" t="str">
        <f t="shared" si="32"/>
        <v>No</v>
      </c>
      <c r="U707" s="154">
        <v>701</v>
      </c>
    </row>
    <row r="708" spans="2:21">
      <c r="B708" s="244" t="str">
        <f t="shared" si="31"/>
        <v>__</v>
      </c>
      <c r="C708" s="244" t="str">
        <f>IF(PAF!C716="","",PAF!C716)</f>
        <v/>
      </c>
      <c r="D708" s="245" t="str">
        <f>IF(N708&lt;&gt;"",PAF!$Y716,"")</f>
        <v/>
      </c>
      <c r="E708" s="246" t="str">
        <f>IF(PAF!D716="","",PAF!D716)</f>
        <v/>
      </c>
      <c r="F708" s="246"/>
      <c r="G708" s="245" t="str">
        <f>IF(PAF!E716="","",PAF!E716)</f>
        <v/>
      </c>
      <c r="H708" s="245" t="str">
        <f>IF(PAF!F716="","",PAF!F716)</f>
        <v/>
      </c>
      <c r="I708" s="247" t="str">
        <f>IF(PAF!G716="","",PAF!G716)</f>
        <v/>
      </c>
      <c r="J708" s="247" t="str">
        <f>IF(PAF!H716="","",PAF!H716)</f>
        <v/>
      </c>
      <c r="K708" s="247"/>
      <c r="L708" s="247"/>
      <c r="M708" s="247"/>
      <c r="N708" s="245" t="str">
        <f>IF(PAF!I716="","",PAF!I716)</f>
        <v/>
      </c>
      <c r="O708" s="245" t="str">
        <f>IF(PAF!J716="","",PAF!J716)</f>
        <v/>
      </c>
      <c r="P708" s="245" t="str">
        <f>IF(PAF!K716="","",PAF!K716)</f>
        <v/>
      </c>
      <c r="Q708" s="245" t="str">
        <f>IF(PAF!L716="","",PAF!L716)</f>
        <v/>
      </c>
      <c r="S708" s="153">
        <f t="shared" si="30"/>
        <v>15</v>
      </c>
      <c r="T708" s="154" t="str">
        <f t="shared" si="32"/>
        <v>No</v>
      </c>
      <c r="U708" s="154">
        <v>702</v>
      </c>
    </row>
    <row r="709" spans="2:21">
      <c r="B709" s="244" t="str">
        <f t="shared" si="31"/>
        <v>__</v>
      </c>
      <c r="C709" s="244" t="str">
        <f>IF(PAF!C717="","",PAF!C717)</f>
        <v/>
      </c>
      <c r="D709" s="245" t="str">
        <f>IF(N709&lt;&gt;"",PAF!$Y717,"")</f>
        <v/>
      </c>
      <c r="E709" s="246" t="str">
        <f>IF(PAF!D717="","",PAF!D717)</f>
        <v/>
      </c>
      <c r="F709" s="246"/>
      <c r="G709" s="245" t="str">
        <f>IF(PAF!E717="","",PAF!E717)</f>
        <v/>
      </c>
      <c r="H709" s="245" t="str">
        <f>IF(PAF!F717="","",PAF!F717)</f>
        <v/>
      </c>
      <c r="I709" s="247" t="str">
        <f>IF(PAF!G717="","",PAF!G717)</f>
        <v/>
      </c>
      <c r="J709" s="247" t="str">
        <f>IF(PAF!H717="","",PAF!H717)</f>
        <v/>
      </c>
      <c r="K709" s="247"/>
      <c r="L709" s="247"/>
      <c r="M709" s="247"/>
      <c r="N709" s="245" t="str">
        <f>IF(PAF!I717="","",PAF!I717)</f>
        <v/>
      </c>
      <c r="O709" s="245" t="str">
        <f>IF(PAF!J717="","",PAF!J717)</f>
        <v/>
      </c>
      <c r="P709" s="245" t="str">
        <f>IF(PAF!K717="","",PAF!K717)</f>
        <v/>
      </c>
      <c r="Q709" s="245" t="str">
        <f>IF(PAF!L717="","",PAF!L717)</f>
        <v/>
      </c>
      <c r="S709" s="153">
        <f t="shared" si="30"/>
        <v>15</v>
      </c>
      <c r="T709" s="154" t="str">
        <f t="shared" si="32"/>
        <v>No</v>
      </c>
      <c r="U709" s="154">
        <v>703</v>
      </c>
    </row>
    <row r="710" spans="2:21">
      <c r="B710" s="244" t="str">
        <f t="shared" si="31"/>
        <v>__</v>
      </c>
      <c r="C710" s="244" t="str">
        <f>IF(PAF!C718="","",PAF!C718)</f>
        <v/>
      </c>
      <c r="D710" s="245" t="str">
        <f>IF(N710&lt;&gt;"",PAF!$Y718,"")</f>
        <v/>
      </c>
      <c r="E710" s="246" t="str">
        <f>IF(PAF!D718="","",PAF!D718)</f>
        <v/>
      </c>
      <c r="F710" s="246"/>
      <c r="G710" s="245" t="str">
        <f>IF(PAF!E718="","",PAF!E718)</f>
        <v/>
      </c>
      <c r="H710" s="245" t="str">
        <f>IF(PAF!F718="","",PAF!F718)</f>
        <v/>
      </c>
      <c r="I710" s="247" t="str">
        <f>IF(PAF!G718="","",PAF!G718)</f>
        <v/>
      </c>
      <c r="J710" s="247" t="str">
        <f>IF(PAF!H718="","",PAF!H718)</f>
        <v/>
      </c>
      <c r="K710" s="247"/>
      <c r="L710" s="247"/>
      <c r="M710" s="247"/>
      <c r="N710" s="245" t="str">
        <f>IF(PAF!I718="","",PAF!I718)</f>
        <v/>
      </c>
      <c r="O710" s="245" t="str">
        <f>IF(PAF!J718="","",PAF!J718)</f>
        <v/>
      </c>
      <c r="P710" s="245" t="str">
        <f>IF(PAF!K718="","",PAF!K718)</f>
        <v/>
      </c>
      <c r="Q710" s="245" t="str">
        <f>IF(PAF!L718="","",PAF!L718)</f>
        <v/>
      </c>
      <c r="S710" s="153">
        <f t="shared" si="30"/>
        <v>15</v>
      </c>
      <c r="T710" s="154" t="str">
        <f t="shared" si="32"/>
        <v>No</v>
      </c>
      <c r="U710" s="154">
        <v>704</v>
      </c>
    </row>
    <row r="711" spans="2:21">
      <c r="B711" s="244" t="str">
        <f t="shared" si="31"/>
        <v>__</v>
      </c>
      <c r="C711" s="244" t="str">
        <f>IF(PAF!C719="","",PAF!C719)</f>
        <v/>
      </c>
      <c r="D711" s="245" t="str">
        <f>IF(N711&lt;&gt;"",PAF!$Y719,"")</f>
        <v/>
      </c>
      <c r="E711" s="246" t="str">
        <f>IF(PAF!D719="","",PAF!D719)</f>
        <v/>
      </c>
      <c r="F711" s="246"/>
      <c r="G711" s="245" t="str">
        <f>IF(PAF!E719="","",PAF!E719)</f>
        <v/>
      </c>
      <c r="H711" s="245" t="str">
        <f>IF(PAF!F719="","",PAF!F719)</f>
        <v/>
      </c>
      <c r="I711" s="247" t="str">
        <f>IF(PAF!G719="","",PAF!G719)</f>
        <v/>
      </c>
      <c r="J711" s="247" t="str">
        <f>IF(PAF!H719="","",PAF!H719)</f>
        <v/>
      </c>
      <c r="K711" s="247"/>
      <c r="L711" s="247"/>
      <c r="M711" s="247"/>
      <c r="N711" s="245" t="str">
        <f>IF(PAF!I719="","",PAF!I719)</f>
        <v/>
      </c>
      <c r="O711" s="245" t="str">
        <f>IF(PAF!J719="","",PAF!J719)</f>
        <v/>
      </c>
      <c r="P711" s="245" t="str">
        <f>IF(PAF!K719="","",PAF!K719)</f>
        <v/>
      </c>
      <c r="Q711" s="245" t="str">
        <f>IF(PAF!L719="","",PAF!L719)</f>
        <v/>
      </c>
      <c r="S711" s="153">
        <f t="shared" ref="S711:S774" si="33">COUNTIF(C711:Q711,"")</f>
        <v>15</v>
      </c>
      <c r="T711" s="154" t="str">
        <f t="shared" si="32"/>
        <v>No</v>
      </c>
      <c r="U711" s="154">
        <v>705</v>
      </c>
    </row>
    <row r="712" spans="2:21">
      <c r="B712" s="244" t="str">
        <f t="shared" ref="B712:B775" si="34">CONCATENATE($D$2,"_",$D$3,"_",$D$4)</f>
        <v>__</v>
      </c>
      <c r="C712" s="244" t="str">
        <f>IF(PAF!C720="","",PAF!C720)</f>
        <v/>
      </c>
      <c r="D712" s="245" t="str">
        <f>IF(N712&lt;&gt;"",PAF!$Y720,"")</f>
        <v/>
      </c>
      <c r="E712" s="246" t="str">
        <f>IF(PAF!D720="","",PAF!D720)</f>
        <v/>
      </c>
      <c r="F712" s="246"/>
      <c r="G712" s="245" t="str">
        <f>IF(PAF!E720="","",PAF!E720)</f>
        <v/>
      </c>
      <c r="H712" s="245" t="str">
        <f>IF(PAF!F720="","",PAF!F720)</f>
        <v/>
      </c>
      <c r="I712" s="247" t="str">
        <f>IF(PAF!G720="","",PAF!G720)</f>
        <v/>
      </c>
      <c r="J712" s="247" t="str">
        <f>IF(PAF!H720="","",PAF!H720)</f>
        <v/>
      </c>
      <c r="K712" s="247"/>
      <c r="L712" s="247"/>
      <c r="M712" s="247"/>
      <c r="N712" s="245" t="str">
        <f>IF(PAF!I720="","",PAF!I720)</f>
        <v/>
      </c>
      <c r="O712" s="245" t="str">
        <f>IF(PAF!J720="","",PAF!J720)</f>
        <v/>
      </c>
      <c r="P712" s="245" t="str">
        <f>IF(PAF!K720="","",PAF!K720)</f>
        <v/>
      </c>
      <c r="Q712" s="245" t="str">
        <f>IF(PAF!L720="","",PAF!L720)</f>
        <v/>
      </c>
      <c r="S712" s="153">
        <f t="shared" si="33"/>
        <v>15</v>
      </c>
      <c r="T712" s="154" t="str">
        <f t="shared" ref="T712:T775" si="35">IF(AND(S712&gt;4,S712&lt;14),"Missing data","No")</f>
        <v>No</v>
      </c>
      <c r="U712" s="154">
        <v>706</v>
      </c>
    </row>
    <row r="713" spans="2:21">
      <c r="B713" s="244" t="str">
        <f t="shared" si="34"/>
        <v>__</v>
      </c>
      <c r="C713" s="244" t="str">
        <f>IF(PAF!C721="","",PAF!C721)</f>
        <v/>
      </c>
      <c r="D713" s="245" t="str">
        <f>IF(N713&lt;&gt;"",PAF!$Y721,"")</f>
        <v/>
      </c>
      <c r="E713" s="246" t="str">
        <f>IF(PAF!D721="","",PAF!D721)</f>
        <v/>
      </c>
      <c r="F713" s="246"/>
      <c r="G713" s="245" t="str">
        <f>IF(PAF!E721="","",PAF!E721)</f>
        <v/>
      </c>
      <c r="H713" s="245" t="str">
        <f>IF(PAF!F721="","",PAF!F721)</f>
        <v/>
      </c>
      <c r="I713" s="247" t="str">
        <f>IF(PAF!G721="","",PAF!G721)</f>
        <v/>
      </c>
      <c r="J713" s="247" t="str">
        <f>IF(PAF!H721="","",PAF!H721)</f>
        <v/>
      </c>
      <c r="K713" s="247"/>
      <c r="L713" s="247"/>
      <c r="M713" s="247"/>
      <c r="N713" s="245" t="str">
        <f>IF(PAF!I721="","",PAF!I721)</f>
        <v/>
      </c>
      <c r="O713" s="245" t="str">
        <f>IF(PAF!J721="","",PAF!J721)</f>
        <v/>
      </c>
      <c r="P713" s="245" t="str">
        <f>IF(PAF!K721="","",PAF!K721)</f>
        <v/>
      </c>
      <c r="Q713" s="245" t="str">
        <f>IF(PAF!L721="","",PAF!L721)</f>
        <v/>
      </c>
      <c r="S713" s="153">
        <f t="shared" si="33"/>
        <v>15</v>
      </c>
      <c r="T713" s="154" t="str">
        <f t="shared" si="35"/>
        <v>No</v>
      </c>
      <c r="U713" s="154">
        <v>707</v>
      </c>
    </row>
    <row r="714" spans="2:21">
      <c r="B714" s="244" t="str">
        <f t="shared" si="34"/>
        <v>__</v>
      </c>
      <c r="C714" s="244" t="str">
        <f>IF(PAF!C722="","",PAF!C722)</f>
        <v/>
      </c>
      <c r="D714" s="245" t="str">
        <f>IF(N714&lt;&gt;"",PAF!$Y722,"")</f>
        <v/>
      </c>
      <c r="E714" s="246" t="str">
        <f>IF(PAF!D722="","",PAF!D722)</f>
        <v/>
      </c>
      <c r="F714" s="246"/>
      <c r="G714" s="245" t="str">
        <f>IF(PAF!E722="","",PAF!E722)</f>
        <v/>
      </c>
      <c r="H714" s="245" t="str">
        <f>IF(PAF!F722="","",PAF!F722)</f>
        <v/>
      </c>
      <c r="I714" s="247" t="str">
        <f>IF(PAF!G722="","",PAF!G722)</f>
        <v/>
      </c>
      <c r="J714" s="247" t="str">
        <f>IF(PAF!H722="","",PAF!H722)</f>
        <v/>
      </c>
      <c r="K714" s="247"/>
      <c r="L714" s="247"/>
      <c r="M714" s="247"/>
      <c r="N714" s="245" t="str">
        <f>IF(PAF!I722="","",PAF!I722)</f>
        <v/>
      </c>
      <c r="O714" s="245" t="str">
        <f>IF(PAF!J722="","",PAF!J722)</f>
        <v/>
      </c>
      <c r="P714" s="245" t="str">
        <f>IF(PAF!K722="","",PAF!K722)</f>
        <v/>
      </c>
      <c r="Q714" s="245" t="str">
        <f>IF(PAF!L722="","",PAF!L722)</f>
        <v/>
      </c>
      <c r="S714" s="153">
        <f t="shared" si="33"/>
        <v>15</v>
      </c>
      <c r="T714" s="154" t="str">
        <f t="shared" si="35"/>
        <v>No</v>
      </c>
      <c r="U714" s="154">
        <v>708</v>
      </c>
    </row>
    <row r="715" spans="2:21">
      <c r="B715" s="244" t="str">
        <f t="shared" si="34"/>
        <v>__</v>
      </c>
      <c r="C715" s="244" t="str">
        <f>IF(PAF!C723="","",PAF!C723)</f>
        <v/>
      </c>
      <c r="D715" s="245" t="str">
        <f>IF(N715&lt;&gt;"",PAF!$Y723,"")</f>
        <v/>
      </c>
      <c r="E715" s="246" t="str">
        <f>IF(PAF!D723="","",PAF!D723)</f>
        <v/>
      </c>
      <c r="F715" s="246"/>
      <c r="G715" s="245" t="str">
        <f>IF(PAF!E723="","",PAF!E723)</f>
        <v/>
      </c>
      <c r="H715" s="245" t="str">
        <f>IF(PAF!F723="","",PAF!F723)</f>
        <v/>
      </c>
      <c r="I715" s="247" t="str">
        <f>IF(PAF!G723="","",PAF!G723)</f>
        <v/>
      </c>
      <c r="J715" s="247" t="str">
        <f>IF(PAF!H723="","",PAF!H723)</f>
        <v/>
      </c>
      <c r="K715" s="247"/>
      <c r="L715" s="247"/>
      <c r="M715" s="247"/>
      <c r="N715" s="245" t="str">
        <f>IF(PAF!I723="","",PAF!I723)</f>
        <v/>
      </c>
      <c r="O715" s="245" t="str">
        <f>IF(PAF!J723="","",PAF!J723)</f>
        <v/>
      </c>
      <c r="P715" s="245" t="str">
        <f>IF(PAF!K723="","",PAF!K723)</f>
        <v/>
      </c>
      <c r="Q715" s="245" t="str">
        <f>IF(PAF!L723="","",PAF!L723)</f>
        <v/>
      </c>
      <c r="S715" s="153">
        <f t="shared" si="33"/>
        <v>15</v>
      </c>
      <c r="T715" s="154" t="str">
        <f t="shared" si="35"/>
        <v>No</v>
      </c>
      <c r="U715" s="154">
        <v>709</v>
      </c>
    </row>
    <row r="716" spans="2:21">
      <c r="B716" s="244" t="str">
        <f t="shared" si="34"/>
        <v>__</v>
      </c>
      <c r="C716" s="244" t="str">
        <f>IF(PAF!C724="","",PAF!C724)</f>
        <v/>
      </c>
      <c r="D716" s="245" t="str">
        <f>IF(N716&lt;&gt;"",PAF!$Y724,"")</f>
        <v/>
      </c>
      <c r="E716" s="246" t="str">
        <f>IF(PAF!D724="","",PAF!D724)</f>
        <v/>
      </c>
      <c r="F716" s="246"/>
      <c r="G716" s="245" t="str">
        <f>IF(PAF!E724="","",PAF!E724)</f>
        <v/>
      </c>
      <c r="H716" s="245" t="str">
        <f>IF(PAF!F724="","",PAF!F724)</f>
        <v/>
      </c>
      <c r="I716" s="247" t="str">
        <f>IF(PAF!G724="","",PAF!G724)</f>
        <v/>
      </c>
      <c r="J716" s="247" t="str">
        <f>IF(PAF!H724="","",PAF!H724)</f>
        <v/>
      </c>
      <c r="K716" s="247"/>
      <c r="L716" s="247"/>
      <c r="M716" s="247"/>
      <c r="N716" s="245" t="str">
        <f>IF(PAF!I724="","",PAF!I724)</f>
        <v/>
      </c>
      <c r="O716" s="245" t="str">
        <f>IF(PAF!J724="","",PAF!J724)</f>
        <v/>
      </c>
      <c r="P716" s="245" t="str">
        <f>IF(PAF!K724="","",PAF!K724)</f>
        <v/>
      </c>
      <c r="Q716" s="245" t="str">
        <f>IF(PAF!L724="","",PAF!L724)</f>
        <v/>
      </c>
      <c r="S716" s="153">
        <f t="shared" si="33"/>
        <v>15</v>
      </c>
      <c r="T716" s="154" t="str">
        <f t="shared" si="35"/>
        <v>No</v>
      </c>
      <c r="U716" s="154">
        <v>710</v>
      </c>
    </row>
    <row r="717" spans="2:21">
      <c r="B717" s="244" t="str">
        <f t="shared" si="34"/>
        <v>__</v>
      </c>
      <c r="C717" s="244" t="str">
        <f>IF(PAF!C725="","",PAF!C725)</f>
        <v/>
      </c>
      <c r="D717" s="245" t="str">
        <f>IF(N717&lt;&gt;"",PAF!$Y725,"")</f>
        <v/>
      </c>
      <c r="E717" s="246" t="str">
        <f>IF(PAF!D725="","",PAF!D725)</f>
        <v/>
      </c>
      <c r="F717" s="246"/>
      <c r="G717" s="245" t="str">
        <f>IF(PAF!E725="","",PAF!E725)</f>
        <v/>
      </c>
      <c r="H717" s="245" t="str">
        <f>IF(PAF!F725="","",PAF!F725)</f>
        <v/>
      </c>
      <c r="I717" s="247" t="str">
        <f>IF(PAF!G725="","",PAF!G725)</f>
        <v/>
      </c>
      <c r="J717" s="247" t="str">
        <f>IF(PAF!H725="","",PAF!H725)</f>
        <v/>
      </c>
      <c r="K717" s="247"/>
      <c r="L717" s="247"/>
      <c r="M717" s="247"/>
      <c r="N717" s="245" t="str">
        <f>IF(PAF!I725="","",PAF!I725)</f>
        <v/>
      </c>
      <c r="O717" s="245" t="str">
        <f>IF(PAF!J725="","",PAF!J725)</f>
        <v/>
      </c>
      <c r="P717" s="245" t="str">
        <f>IF(PAF!K725="","",PAF!K725)</f>
        <v/>
      </c>
      <c r="Q717" s="245" t="str">
        <f>IF(PAF!L725="","",PAF!L725)</f>
        <v/>
      </c>
      <c r="S717" s="153">
        <f t="shared" si="33"/>
        <v>15</v>
      </c>
      <c r="T717" s="154" t="str">
        <f t="shared" si="35"/>
        <v>No</v>
      </c>
      <c r="U717" s="154">
        <v>711</v>
      </c>
    </row>
    <row r="718" spans="2:21">
      <c r="B718" s="244" t="str">
        <f t="shared" si="34"/>
        <v>__</v>
      </c>
      <c r="C718" s="244" t="str">
        <f>IF(PAF!C726="","",PAF!C726)</f>
        <v/>
      </c>
      <c r="D718" s="245" t="str">
        <f>IF(N718&lt;&gt;"",PAF!$Y726,"")</f>
        <v/>
      </c>
      <c r="E718" s="246" t="str">
        <f>IF(PAF!D726="","",PAF!D726)</f>
        <v/>
      </c>
      <c r="F718" s="246"/>
      <c r="G718" s="245" t="str">
        <f>IF(PAF!E726="","",PAF!E726)</f>
        <v/>
      </c>
      <c r="H718" s="245" t="str">
        <f>IF(PAF!F726="","",PAF!F726)</f>
        <v/>
      </c>
      <c r="I718" s="247" t="str">
        <f>IF(PAF!G726="","",PAF!G726)</f>
        <v/>
      </c>
      <c r="J718" s="247" t="str">
        <f>IF(PAF!H726="","",PAF!H726)</f>
        <v/>
      </c>
      <c r="K718" s="247"/>
      <c r="L718" s="247"/>
      <c r="M718" s="247"/>
      <c r="N718" s="245" t="str">
        <f>IF(PAF!I726="","",PAF!I726)</f>
        <v/>
      </c>
      <c r="O718" s="245" t="str">
        <f>IF(PAF!J726="","",PAF!J726)</f>
        <v/>
      </c>
      <c r="P718" s="245" t="str">
        <f>IF(PAF!K726="","",PAF!K726)</f>
        <v/>
      </c>
      <c r="Q718" s="245" t="str">
        <f>IF(PAF!L726="","",PAF!L726)</f>
        <v/>
      </c>
      <c r="S718" s="153">
        <f t="shared" si="33"/>
        <v>15</v>
      </c>
      <c r="T718" s="154" t="str">
        <f t="shared" si="35"/>
        <v>No</v>
      </c>
      <c r="U718" s="154">
        <v>712</v>
      </c>
    </row>
    <row r="719" spans="2:21">
      <c r="B719" s="244" t="str">
        <f t="shared" si="34"/>
        <v>__</v>
      </c>
      <c r="C719" s="244" t="str">
        <f>IF(PAF!C727="","",PAF!C727)</f>
        <v/>
      </c>
      <c r="D719" s="245" t="str">
        <f>IF(N719&lt;&gt;"",PAF!$Y727,"")</f>
        <v/>
      </c>
      <c r="E719" s="246" t="str">
        <f>IF(PAF!D727="","",PAF!D727)</f>
        <v/>
      </c>
      <c r="F719" s="246"/>
      <c r="G719" s="245" t="str">
        <f>IF(PAF!E727="","",PAF!E727)</f>
        <v/>
      </c>
      <c r="H719" s="245" t="str">
        <f>IF(PAF!F727="","",PAF!F727)</f>
        <v/>
      </c>
      <c r="I719" s="247" t="str">
        <f>IF(PAF!G727="","",PAF!G727)</f>
        <v/>
      </c>
      <c r="J719" s="247" t="str">
        <f>IF(PAF!H727="","",PAF!H727)</f>
        <v/>
      </c>
      <c r="K719" s="247"/>
      <c r="L719" s="247"/>
      <c r="M719" s="247"/>
      <c r="N719" s="245" t="str">
        <f>IF(PAF!I727="","",PAF!I727)</f>
        <v/>
      </c>
      <c r="O719" s="245" t="str">
        <f>IF(PAF!J727="","",PAF!J727)</f>
        <v/>
      </c>
      <c r="P719" s="245" t="str">
        <f>IF(PAF!K727="","",PAF!K727)</f>
        <v/>
      </c>
      <c r="Q719" s="245" t="str">
        <f>IF(PAF!L727="","",PAF!L727)</f>
        <v/>
      </c>
      <c r="S719" s="153">
        <f t="shared" si="33"/>
        <v>15</v>
      </c>
      <c r="T719" s="154" t="str">
        <f t="shared" si="35"/>
        <v>No</v>
      </c>
      <c r="U719" s="154">
        <v>713</v>
      </c>
    </row>
    <row r="720" spans="2:21">
      <c r="B720" s="244" t="str">
        <f t="shared" si="34"/>
        <v>__</v>
      </c>
      <c r="C720" s="244" t="str">
        <f>IF(PAF!C728="","",PAF!C728)</f>
        <v/>
      </c>
      <c r="D720" s="245" t="str">
        <f>IF(N720&lt;&gt;"",PAF!$Y728,"")</f>
        <v/>
      </c>
      <c r="E720" s="246" t="str">
        <f>IF(PAF!D728="","",PAF!D728)</f>
        <v/>
      </c>
      <c r="F720" s="246"/>
      <c r="G720" s="245" t="str">
        <f>IF(PAF!E728="","",PAF!E728)</f>
        <v/>
      </c>
      <c r="H720" s="245" t="str">
        <f>IF(PAF!F728="","",PAF!F728)</f>
        <v/>
      </c>
      <c r="I720" s="247" t="str">
        <f>IF(PAF!G728="","",PAF!G728)</f>
        <v/>
      </c>
      <c r="J720" s="247" t="str">
        <f>IF(PAF!H728="","",PAF!H728)</f>
        <v/>
      </c>
      <c r="K720" s="247"/>
      <c r="L720" s="247"/>
      <c r="M720" s="247"/>
      <c r="N720" s="245" t="str">
        <f>IF(PAF!I728="","",PAF!I728)</f>
        <v/>
      </c>
      <c r="O720" s="245" t="str">
        <f>IF(PAF!J728="","",PAF!J728)</f>
        <v/>
      </c>
      <c r="P720" s="245" t="str">
        <f>IF(PAF!K728="","",PAF!K728)</f>
        <v/>
      </c>
      <c r="Q720" s="245" t="str">
        <f>IF(PAF!L728="","",PAF!L728)</f>
        <v/>
      </c>
      <c r="S720" s="153">
        <f t="shared" si="33"/>
        <v>15</v>
      </c>
      <c r="T720" s="154" t="str">
        <f t="shared" si="35"/>
        <v>No</v>
      </c>
      <c r="U720" s="154">
        <v>714</v>
      </c>
    </row>
    <row r="721" spans="2:21">
      <c r="B721" s="244" t="str">
        <f t="shared" si="34"/>
        <v>__</v>
      </c>
      <c r="C721" s="244" t="str">
        <f>IF(PAF!C729="","",PAF!C729)</f>
        <v/>
      </c>
      <c r="D721" s="245" t="str">
        <f>IF(N721&lt;&gt;"",PAF!$Y729,"")</f>
        <v/>
      </c>
      <c r="E721" s="246" t="str">
        <f>IF(PAF!D729="","",PAF!D729)</f>
        <v/>
      </c>
      <c r="F721" s="246"/>
      <c r="G721" s="245" t="str">
        <f>IF(PAF!E729="","",PAF!E729)</f>
        <v/>
      </c>
      <c r="H721" s="245" t="str">
        <f>IF(PAF!F729="","",PAF!F729)</f>
        <v/>
      </c>
      <c r="I721" s="247" t="str">
        <f>IF(PAF!G729="","",PAF!G729)</f>
        <v/>
      </c>
      <c r="J721" s="247" t="str">
        <f>IF(PAF!H729="","",PAF!H729)</f>
        <v/>
      </c>
      <c r="K721" s="247"/>
      <c r="L721" s="247"/>
      <c r="M721" s="247"/>
      <c r="N721" s="245" t="str">
        <f>IF(PAF!I729="","",PAF!I729)</f>
        <v/>
      </c>
      <c r="O721" s="245" t="str">
        <f>IF(PAF!J729="","",PAF!J729)</f>
        <v/>
      </c>
      <c r="P721" s="245" t="str">
        <f>IF(PAF!K729="","",PAF!K729)</f>
        <v/>
      </c>
      <c r="Q721" s="245" t="str">
        <f>IF(PAF!L729="","",PAF!L729)</f>
        <v/>
      </c>
      <c r="S721" s="153">
        <f t="shared" si="33"/>
        <v>15</v>
      </c>
      <c r="T721" s="154" t="str">
        <f t="shared" si="35"/>
        <v>No</v>
      </c>
      <c r="U721" s="154">
        <v>715</v>
      </c>
    </row>
    <row r="722" spans="2:21">
      <c r="B722" s="244" t="str">
        <f t="shared" si="34"/>
        <v>__</v>
      </c>
      <c r="C722" s="244" t="str">
        <f>IF(PAF!C730="","",PAF!C730)</f>
        <v/>
      </c>
      <c r="D722" s="245" t="str">
        <f>IF(N722&lt;&gt;"",PAF!$Y730,"")</f>
        <v/>
      </c>
      <c r="E722" s="246" t="str">
        <f>IF(PAF!D730="","",PAF!D730)</f>
        <v/>
      </c>
      <c r="F722" s="246"/>
      <c r="G722" s="245" t="str">
        <f>IF(PAF!E730="","",PAF!E730)</f>
        <v/>
      </c>
      <c r="H722" s="245" t="str">
        <f>IF(PAF!F730="","",PAF!F730)</f>
        <v/>
      </c>
      <c r="I722" s="247" t="str">
        <f>IF(PAF!G730="","",PAF!G730)</f>
        <v/>
      </c>
      <c r="J722" s="247" t="str">
        <f>IF(PAF!H730="","",PAF!H730)</f>
        <v/>
      </c>
      <c r="K722" s="247"/>
      <c r="L722" s="247"/>
      <c r="M722" s="247"/>
      <c r="N722" s="245" t="str">
        <f>IF(PAF!I730="","",PAF!I730)</f>
        <v/>
      </c>
      <c r="O722" s="245" t="str">
        <f>IF(PAF!J730="","",PAF!J730)</f>
        <v/>
      </c>
      <c r="P722" s="245" t="str">
        <f>IF(PAF!K730="","",PAF!K730)</f>
        <v/>
      </c>
      <c r="Q722" s="245" t="str">
        <f>IF(PAF!L730="","",PAF!L730)</f>
        <v/>
      </c>
      <c r="S722" s="153">
        <f t="shared" si="33"/>
        <v>15</v>
      </c>
      <c r="T722" s="154" t="str">
        <f t="shared" si="35"/>
        <v>No</v>
      </c>
      <c r="U722" s="154">
        <v>716</v>
      </c>
    </row>
    <row r="723" spans="2:21">
      <c r="B723" s="244" t="str">
        <f t="shared" si="34"/>
        <v>__</v>
      </c>
      <c r="C723" s="244" t="str">
        <f>IF(PAF!C731="","",PAF!C731)</f>
        <v/>
      </c>
      <c r="D723" s="245" t="str">
        <f>IF(N723&lt;&gt;"",PAF!$Y731,"")</f>
        <v/>
      </c>
      <c r="E723" s="246" t="str">
        <f>IF(PAF!D731="","",PAF!D731)</f>
        <v/>
      </c>
      <c r="F723" s="246"/>
      <c r="G723" s="245" t="str">
        <f>IF(PAF!E731="","",PAF!E731)</f>
        <v/>
      </c>
      <c r="H723" s="245" t="str">
        <f>IF(PAF!F731="","",PAF!F731)</f>
        <v/>
      </c>
      <c r="I723" s="247" t="str">
        <f>IF(PAF!G731="","",PAF!G731)</f>
        <v/>
      </c>
      <c r="J723" s="247" t="str">
        <f>IF(PAF!H731="","",PAF!H731)</f>
        <v/>
      </c>
      <c r="K723" s="247"/>
      <c r="L723" s="247"/>
      <c r="M723" s="247"/>
      <c r="N723" s="245" t="str">
        <f>IF(PAF!I731="","",PAF!I731)</f>
        <v/>
      </c>
      <c r="O723" s="245" t="str">
        <f>IF(PAF!J731="","",PAF!J731)</f>
        <v/>
      </c>
      <c r="P723" s="245" t="str">
        <f>IF(PAF!K731="","",PAF!K731)</f>
        <v/>
      </c>
      <c r="Q723" s="245" t="str">
        <f>IF(PAF!L731="","",PAF!L731)</f>
        <v/>
      </c>
      <c r="S723" s="153">
        <f t="shared" si="33"/>
        <v>15</v>
      </c>
      <c r="T723" s="154" t="str">
        <f t="shared" si="35"/>
        <v>No</v>
      </c>
      <c r="U723" s="154">
        <v>717</v>
      </c>
    </row>
    <row r="724" spans="2:21">
      <c r="B724" s="244" t="str">
        <f t="shared" si="34"/>
        <v>__</v>
      </c>
      <c r="C724" s="244" t="str">
        <f>IF(PAF!C732="","",PAF!C732)</f>
        <v/>
      </c>
      <c r="D724" s="245" t="str">
        <f>IF(N724&lt;&gt;"",PAF!$Y732,"")</f>
        <v/>
      </c>
      <c r="E724" s="246" t="str">
        <f>IF(PAF!D732="","",PAF!D732)</f>
        <v/>
      </c>
      <c r="F724" s="246"/>
      <c r="G724" s="245" t="str">
        <f>IF(PAF!E732="","",PAF!E732)</f>
        <v/>
      </c>
      <c r="H724" s="245" t="str">
        <f>IF(PAF!F732="","",PAF!F732)</f>
        <v/>
      </c>
      <c r="I724" s="247" t="str">
        <f>IF(PAF!G732="","",PAF!G732)</f>
        <v/>
      </c>
      <c r="J724" s="247" t="str">
        <f>IF(PAF!H732="","",PAF!H732)</f>
        <v/>
      </c>
      <c r="K724" s="247"/>
      <c r="L724" s="247"/>
      <c r="M724" s="247"/>
      <c r="N724" s="245" t="str">
        <f>IF(PAF!I732="","",PAF!I732)</f>
        <v/>
      </c>
      <c r="O724" s="245" t="str">
        <f>IF(PAF!J732="","",PAF!J732)</f>
        <v/>
      </c>
      <c r="P724" s="245" t="str">
        <f>IF(PAF!K732="","",PAF!K732)</f>
        <v/>
      </c>
      <c r="Q724" s="245" t="str">
        <f>IF(PAF!L732="","",PAF!L732)</f>
        <v/>
      </c>
      <c r="S724" s="153">
        <f t="shared" si="33"/>
        <v>15</v>
      </c>
      <c r="T724" s="154" t="str">
        <f t="shared" si="35"/>
        <v>No</v>
      </c>
      <c r="U724" s="154">
        <v>718</v>
      </c>
    </row>
    <row r="725" spans="2:21">
      <c r="B725" s="244" t="str">
        <f t="shared" si="34"/>
        <v>__</v>
      </c>
      <c r="C725" s="244" t="str">
        <f>IF(PAF!C733="","",PAF!C733)</f>
        <v/>
      </c>
      <c r="D725" s="245" t="str">
        <f>IF(N725&lt;&gt;"",PAF!$Y733,"")</f>
        <v/>
      </c>
      <c r="E725" s="246" t="str">
        <f>IF(PAF!D733="","",PAF!D733)</f>
        <v/>
      </c>
      <c r="F725" s="246"/>
      <c r="G725" s="245" t="str">
        <f>IF(PAF!E733="","",PAF!E733)</f>
        <v/>
      </c>
      <c r="H725" s="245" t="str">
        <f>IF(PAF!F733="","",PAF!F733)</f>
        <v/>
      </c>
      <c r="I725" s="247" t="str">
        <f>IF(PAF!G733="","",PAF!G733)</f>
        <v/>
      </c>
      <c r="J725" s="247" t="str">
        <f>IF(PAF!H733="","",PAF!H733)</f>
        <v/>
      </c>
      <c r="K725" s="247"/>
      <c r="L725" s="247"/>
      <c r="M725" s="247"/>
      <c r="N725" s="245" t="str">
        <f>IF(PAF!I733="","",PAF!I733)</f>
        <v/>
      </c>
      <c r="O725" s="245" t="str">
        <f>IF(PAF!J733="","",PAF!J733)</f>
        <v/>
      </c>
      <c r="P725" s="245" t="str">
        <f>IF(PAF!K733="","",PAF!K733)</f>
        <v/>
      </c>
      <c r="Q725" s="245" t="str">
        <f>IF(PAF!L733="","",PAF!L733)</f>
        <v/>
      </c>
      <c r="S725" s="153">
        <f t="shared" si="33"/>
        <v>15</v>
      </c>
      <c r="T725" s="154" t="str">
        <f t="shared" si="35"/>
        <v>No</v>
      </c>
      <c r="U725" s="154">
        <v>719</v>
      </c>
    </row>
    <row r="726" spans="2:21">
      <c r="B726" s="244" t="str">
        <f t="shared" si="34"/>
        <v>__</v>
      </c>
      <c r="C726" s="244" t="str">
        <f>IF(PAF!C734="","",PAF!C734)</f>
        <v/>
      </c>
      <c r="D726" s="245" t="str">
        <f>IF(N726&lt;&gt;"",PAF!$Y734,"")</f>
        <v/>
      </c>
      <c r="E726" s="246" t="str">
        <f>IF(PAF!D734="","",PAF!D734)</f>
        <v/>
      </c>
      <c r="F726" s="246"/>
      <c r="G726" s="245" t="str">
        <f>IF(PAF!E734="","",PAF!E734)</f>
        <v/>
      </c>
      <c r="H726" s="245" t="str">
        <f>IF(PAF!F734="","",PAF!F734)</f>
        <v/>
      </c>
      <c r="I726" s="247" t="str">
        <f>IF(PAF!G734="","",PAF!G734)</f>
        <v/>
      </c>
      <c r="J726" s="247" t="str">
        <f>IF(PAF!H734="","",PAF!H734)</f>
        <v/>
      </c>
      <c r="K726" s="247"/>
      <c r="L726" s="247"/>
      <c r="M726" s="247"/>
      <c r="N726" s="245" t="str">
        <f>IF(PAF!I734="","",PAF!I734)</f>
        <v/>
      </c>
      <c r="O726" s="245" t="str">
        <f>IF(PAF!J734="","",PAF!J734)</f>
        <v/>
      </c>
      <c r="P726" s="245" t="str">
        <f>IF(PAF!K734="","",PAF!K734)</f>
        <v/>
      </c>
      <c r="Q726" s="245" t="str">
        <f>IF(PAF!L734="","",PAF!L734)</f>
        <v/>
      </c>
      <c r="S726" s="153">
        <f t="shared" si="33"/>
        <v>15</v>
      </c>
      <c r="T726" s="154" t="str">
        <f t="shared" si="35"/>
        <v>No</v>
      </c>
      <c r="U726" s="154">
        <v>720</v>
      </c>
    </row>
    <row r="727" spans="2:21">
      <c r="B727" s="244" t="str">
        <f t="shared" si="34"/>
        <v>__</v>
      </c>
      <c r="C727" s="244" t="str">
        <f>IF(PAF!C735="","",PAF!C735)</f>
        <v/>
      </c>
      <c r="D727" s="245" t="str">
        <f>IF(N727&lt;&gt;"",PAF!$Y735,"")</f>
        <v/>
      </c>
      <c r="E727" s="246" t="str">
        <f>IF(PAF!D735="","",PAF!D735)</f>
        <v/>
      </c>
      <c r="F727" s="246"/>
      <c r="G727" s="245" t="str">
        <f>IF(PAF!E735="","",PAF!E735)</f>
        <v/>
      </c>
      <c r="H727" s="245" t="str">
        <f>IF(PAF!F735="","",PAF!F735)</f>
        <v/>
      </c>
      <c r="I727" s="247" t="str">
        <f>IF(PAF!G735="","",PAF!G735)</f>
        <v/>
      </c>
      <c r="J727" s="247" t="str">
        <f>IF(PAF!H735="","",PAF!H735)</f>
        <v/>
      </c>
      <c r="K727" s="247"/>
      <c r="L727" s="247"/>
      <c r="M727" s="247"/>
      <c r="N727" s="245" t="str">
        <f>IF(PAF!I735="","",PAF!I735)</f>
        <v/>
      </c>
      <c r="O727" s="245" t="str">
        <f>IF(PAF!J735="","",PAF!J735)</f>
        <v/>
      </c>
      <c r="P727" s="245" t="str">
        <f>IF(PAF!K735="","",PAF!K735)</f>
        <v/>
      </c>
      <c r="Q727" s="245" t="str">
        <f>IF(PAF!L735="","",PAF!L735)</f>
        <v/>
      </c>
      <c r="S727" s="153">
        <f t="shared" si="33"/>
        <v>15</v>
      </c>
      <c r="T727" s="154" t="str">
        <f t="shared" si="35"/>
        <v>No</v>
      </c>
      <c r="U727" s="154">
        <v>721</v>
      </c>
    </row>
    <row r="728" spans="2:21">
      <c r="B728" s="244" t="str">
        <f t="shared" si="34"/>
        <v>__</v>
      </c>
      <c r="C728" s="244" t="str">
        <f>IF(PAF!C736="","",PAF!C736)</f>
        <v/>
      </c>
      <c r="D728" s="245" t="str">
        <f>IF(N728&lt;&gt;"",PAF!$Y736,"")</f>
        <v/>
      </c>
      <c r="E728" s="246" t="str">
        <f>IF(PAF!D736="","",PAF!D736)</f>
        <v/>
      </c>
      <c r="F728" s="246"/>
      <c r="G728" s="245" t="str">
        <f>IF(PAF!E736="","",PAF!E736)</f>
        <v/>
      </c>
      <c r="H728" s="245" t="str">
        <f>IF(PAF!F736="","",PAF!F736)</f>
        <v/>
      </c>
      <c r="I728" s="247" t="str">
        <f>IF(PAF!G736="","",PAF!G736)</f>
        <v/>
      </c>
      <c r="J728" s="247" t="str">
        <f>IF(PAF!H736="","",PAF!H736)</f>
        <v/>
      </c>
      <c r="K728" s="247"/>
      <c r="L728" s="247"/>
      <c r="M728" s="247"/>
      <c r="N728" s="245" t="str">
        <f>IF(PAF!I736="","",PAF!I736)</f>
        <v/>
      </c>
      <c r="O728" s="245" t="str">
        <f>IF(PAF!J736="","",PAF!J736)</f>
        <v/>
      </c>
      <c r="P728" s="245" t="str">
        <f>IF(PAF!K736="","",PAF!K736)</f>
        <v/>
      </c>
      <c r="Q728" s="245" t="str">
        <f>IF(PAF!L736="","",PAF!L736)</f>
        <v/>
      </c>
      <c r="S728" s="153">
        <f t="shared" si="33"/>
        <v>15</v>
      </c>
      <c r="T728" s="154" t="str">
        <f t="shared" si="35"/>
        <v>No</v>
      </c>
      <c r="U728" s="154">
        <v>722</v>
      </c>
    </row>
    <row r="729" spans="2:21">
      <c r="B729" s="244" t="str">
        <f t="shared" si="34"/>
        <v>__</v>
      </c>
      <c r="C729" s="244" t="str">
        <f>IF(PAF!C737="","",PAF!C737)</f>
        <v/>
      </c>
      <c r="D729" s="245" t="str">
        <f>IF(N729&lt;&gt;"",PAF!$Y737,"")</f>
        <v/>
      </c>
      <c r="E729" s="246" t="str">
        <f>IF(PAF!D737="","",PAF!D737)</f>
        <v/>
      </c>
      <c r="F729" s="246"/>
      <c r="G729" s="245" t="str">
        <f>IF(PAF!E737="","",PAF!E737)</f>
        <v/>
      </c>
      <c r="H729" s="245" t="str">
        <f>IF(PAF!F737="","",PAF!F737)</f>
        <v/>
      </c>
      <c r="I729" s="247" t="str">
        <f>IF(PAF!G737="","",PAF!G737)</f>
        <v/>
      </c>
      <c r="J729" s="247" t="str">
        <f>IF(PAF!H737="","",PAF!H737)</f>
        <v/>
      </c>
      <c r="K729" s="247"/>
      <c r="L729" s="247"/>
      <c r="M729" s="247"/>
      <c r="N729" s="245" t="str">
        <f>IF(PAF!I737="","",PAF!I737)</f>
        <v/>
      </c>
      <c r="O729" s="245" t="str">
        <f>IF(PAF!J737="","",PAF!J737)</f>
        <v/>
      </c>
      <c r="P729" s="245" t="str">
        <f>IF(PAF!K737="","",PAF!K737)</f>
        <v/>
      </c>
      <c r="Q729" s="245" t="str">
        <f>IF(PAF!L737="","",PAF!L737)</f>
        <v/>
      </c>
      <c r="S729" s="153">
        <f t="shared" si="33"/>
        <v>15</v>
      </c>
      <c r="T729" s="154" t="str">
        <f t="shared" si="35"/>
        <v>No</v>
      </c>
      <c r="U729" s="154">
        <v>723</v>
      </c>
    </row>
    <row r="730" spans="2:21">
      <c r="B730" s="244" t="str">
        <f t="shared" si="34"/>
        <v>__</v>
      </c>
      <c r="C730" s="244" t="str">
        <f>IF(PAF!C738="","",PAF!C738)</f>
        <v/>
      </c>
      <c r="D730" s="245" t="str">
        <f>IF(N730&lt;&gt;"",PAF!$Y738,"")</f>
        <v/>
      </c>
      <c r="E730" s="246" t="str">
        <f>IF(PAF!D738="","",PAF!D738)</f>
        <v/>
      </c>
      <c r="F730" s="246"/>
      <c r="G730" s="245" t="str">
        <f>IF(PAF!E738="","",PAF!E738)</f>
        <v/>
      </c>
      <c r="H730" s="245" t="str">
        <f>IF(PAF!F738="","",PAF!F738)</f>
        <v/>
      </c>
      <c r="I730" s="247" t="str">
        <f>IF(PAF!G738="","",PAF!G738)</f>
        <v/>
      </c>
      <c r="J730" s="247" t="str">
        <f>IF(PAF!H738="","",PAF!H738)</f>
        <v/>
      </c>
      <c r="K730" s="247"/>
      <c r="L730" s="247"/>
      <c r="M730" s="247"/>
      <c r="N730" s="245" t="str">
        <f>IF(PAF!I738="","",PAF!I738)</f>
        <v/>
      </c>
      <c r="O730" s="245" t="str">
        <f>IF(PAF!J738="","",PAF!J738)</f>
        <v/>
      </c>
      <c r="P730" s="245" t="str">
        <f>IF(PAF!K738="","",PAF!K738)</f>
        <v/>
      </c>
      <c r="Q730" s="245" t="str">
        <f>IF(PAF!L738="","",PAF!L738)</f>
        <v/>
      </c>
      <c r="S730" s="153">
        <f t="shared" si="33"/>
        <v>15</v>
      </c>
      <c r="T730" s="154" t="str">
        <f t="shared" si="35"/>
        <v>No</v>
      </c>
      <c r="U730" s="154">
        <v>724</v>
      </c>
    </row>
    <row r="731" spans="2:21">
      <c r="B731" s="244" t="str">
        <f t="shared" si="34"/>
        <v>__</v>
      </c>
      <c r="C731" s="244" t="str">
        <f>IF(PAF!C739="","",PAF!C739)</f>
        <v/>
      </c>
      <c r="D731" s="245" t="str">
        <f>IF(N731&lt;&gt;"",PAF!$Y739,"")</f>
        <v/>
      </c>
      <c r="E731" s="246" t="str">
        <f>IF(PAF!D739="","",PAF!D739)</f>
        <v/>
      </c>
      <c r="F731" s="246"/>
      <c r="G731" s="245" t="str">
        <f>IF(PAF!E739="","",PAF!E739)</f>
        <v/>
      </c>
      <c r="H731" s="245" t="str">
        <f>IF(PAF!F739="","",PAF!F739)</f>
        <v/>
      </c>
      <c r="I731" s="247" t="str">
        <f>IF(PAF!G739="","",PAF!G739)</f>
        <v/>
      </c>
      <c r="J731" s="247" t="str">
        <f>IF(PAF!H739="","",PAF!H739)</f>
        <v/>
      </c>
      <c r="K731" s="247"/>
      <c r="L731" s="247"/>
      <c r="M731" s="247"/>
      <c r="N731" s="245" t="str">
        <f>IF(PAF!I739="","",PAF!I739)</f>
        <v/>
      </c>
      <c r="O731" s="245" t="str">
        <f>IF(PAF!J739="","",PAF!J739)</f>
        <v/>
      </c>
      <c r="P731" s="245" t="str">
        <f>IF(PAF!K739="","",PAF!K739)</f>
        <v/>
      </c>
      <c r="Q731" s="245" t="str">
        <f>IF(PAF!L739="","",PAF!L739)</f>
        <v/>
      </c>
      <c r="S731" s="153">
        <f t="shared" si="33"/>
        <v>15</v>
      </c>
      <c r="T731" s="154" t="str">
        <f t="shared" si="35"/>
        <v>No</v>
      </c>
      <c r="U731" s="154">
        <v>725</v>
      </c>
    </row>
    <row r="732" spans="2:21">
      <c r="B732" s="244" t="str">
        <f t="shared" si="34"/>
        <v>__</v>
      </c>
      <c r="C732" s="244" t="str">
        <f>IF(PAF!C740="","",PAF!C740)</f>
        <v/>
      </c>
      <c r="D732" s="245" t="str">
        <f>IF(N732&lt;&gt;"",PAF!$Y740,"")</f>
        <v/>
      </c>
      <c r="E732" s="246" t="str">
        <f>IF(PAF!D740="","",PAF!D740)</f>
        <v/>
      </c>
      <c r="F732" s="246"/>
      <c r="G732" s="245" t="str">
        <f>IF(PAF!E740="","",PAF!E740)</f>
        <v/>
      </c>
      <c r="H732" s="245" t="str">
        <f>IF(PAF!F740="","",PAF!F740)</f>
        <v/>
      </c>
      <c r="I732" s="247" t="str">
        <f>IF(PAF!G740="","",PAF!G740)</f>
        <v/>
      </c>
      <c r="J732" s="247" t="str">
        <f>IF(PAF!H740="","",PAF!H740)</f>
        <v/>
      </c>
      <c r="K732" s="247"/>
      <c r="L732" s="247"/>
      <c r="M732" s="247"/>
      <c r="N732" s="245" t="str">
        <f>IF(PAF!I740="","",PAF!I740)</f>
        <v/>
      </c>
      <c r="O732" s="245" t="str">
        <f>IF(PAF!J740="","",PAF!J740)</f>
        <v/>
      </c>
      <c r="P732" s="245" t="str">
        <f>IF(PAF!K740="","",PAF!K740)</f>
        <v/>
      </c>
      <c r="Q732" s="245" t="str">
        <f>IF(PAF!L740="","",PAF!L740)</f>
        <v/>
      </c>
      <c r="S732" s="153">
        <f t="shared" si="33"/>
        <v>15</v>
      </c>
      <c r="T732" s="154" t="str">
        <f t="shared" si="35"/>
        <v>No</v>
      </c>
      <c r="U732" s="154">
        <v>726</v>
      </c>
    </row>
    <row r="733" spans="2:21">
      <c r="B733" s="244" t="str">
        <f t="shared" si="34"/>
        <v>__</v>
      </c>
      <c r="C733" s="244" t="str">
        <f>IF(PAF!C741="","",PAF!C741)</f>
        <v/>
      </c>
      <c r="D733" s="245" t="str">
        <f>IF(N733&lt;&gt;"",PAF!$Y741,"")</f>
        <v/>
      </c>
      <c r="E733" s="246" t="str">
        <f>IF(PAF!D741="","",PAF!D741)</f>
        <v/>
      </c>
      <c r="F733" s="246"/>
      <c r="G733" s="245" t="str">
        <f>IF(PAF!E741="","",PAF!E741)</f>
        <v/>
      </c>
      <c r="H733" s="245" t="str">
        <f>IF(PAF!F741="","",PAF!F741)</f>
        <v/>
      </c>
      <c r="I733" s="247" t="str">
        <f>IF(PAF!G741="","",PAF!G741)</f>
        <v/>
      </c>
      <c r="J733" s="247" t="str">
        <f>IF(PAF!H741="","",PAF!H741)</f>
        <v/>
      </c>
      <c r="K733" s="247"/>
      <c r="L733" s="247"/>
      <c r="M733" s="247"/>
      <c r="N733" s="245" t="str">
        <f>IF(PAF!I741="","",PAF!I741)</f>
        <v/>
      </c>
      <c r="O733" s="245" t="str">
        <f>IF(PAF!J741="","",PAF!J741)</f>
        <v/>
      </c>
      <c r="P733" s="245" t="str">
        <f>IF(PAF!K741="","",PAF!K741)</f>
        <v/>
      </c>
      <c r="Q733" s="245" t="str">
        <f>IF(PAF!L741="","",PAF!L741)</f>
        <v/>
      </c>
      <c r="S733" s="153">
        <f t="shared" si="33"/>
        <v>15</v>
      </c>
      <c r="T733" s="154" t="str">
        <f t="shared" si="35"/>
        <v>No</v>
      </c>
      <c r="U733" s="154">
        <v>727</v>
      </c>
    </row>
    <row r="734" spans="2:21">
      <c r="B734" s="244" t="str">
        <f t="shared" si="34"/>
        <v>__</v>
      </c>
      <c r="C734" s="244" t="str">
        <f>IF(PAF!C742="","",PAF!C742)</f>
        <v/>
      </c>
      <c r="D734" s="245" t="str">
        <f>IF(N734&lt;&gt;"",PAF!$Y742,"")</f>
        <v/>
      </c>
      <c r="E734" s="246" t="str">
        <f>IF(PAF!D742="","",PAF!D742)</f>
        <v/>
      </c>
      <c r="F734" s="246"/>
      <c r="G734" s="245" t="str">
        <f>IF(PAF!E742="","",PAF!E742)</f>
        <v/>
      </c>
      <c r="H734" s="245" t="str">
        <f>IF(PAF!F742="","",PAF!F742)</f>
        <v/>
      </c>
      <c r="I734" s="247" t="str">
        <f>IF(PAF!G742="","",PAF!G742)</f>
        <v/>
      </c>
      <c r="J734" s="247" t="str">
        <f>IF(PAF!H742="","",PAF!H742)</f>
        <v/>
      </c>
      <c r="K734" s="247"/>
      <c r="L734" s="247"/>
      <c r="M734" s="247"/>
      <c r="N734" s="245" t="str">
        <f>IF(PAF!I742="","",PAF!I742)</f>
        <v/>
      </c>
      <c r="O734" s="245" t="str">
        <f>IF(PAF!J742="","",PAF!J742)</f>
        <v/>
      </c>
      <c r="P734" s="245" t="str">
        <f>IF(PAF!K742="","",PAF!K742)</f>
        <v/>
      </c>
      <c r="Q734" s="245" t="str">
        <f>IF(PAF!L742="","",PAF!L742)</f>
        <v/>
      </c>
      <c r="S734" s="153">
        <f t="shared" si="33"/>
        <v>15</v>
      </c>
      <c r="T734" s="154" t="str">
        <f t="shared" si="35"/>
        <v>No</v>
      </c>
      <c r="U734" s="154">
        <v>728</v>
      </c>
    </row>
    <row r="735" spans="2:21">
      <c r="B735" s="244" t="str">
        <f t="shared" si="34"/>
        <v>__</v>
      </c>
      <c r="C735" s="244" t="str">
        <f>IF(PAF!C743="","",PAF!C743)</f>
        <v/>
      </c>
      <c r="D735" s="245" t="str">
        <f>IF(N735&lt;&gt;"",PAF!$Y743,"")</f>
        <v/>
      </c>
      <c r="E735" s="246" t="str">
        <f>IF(PAF!D743="","",PAF!D743)</f>
        <v/>
      </c>
      <c r="F735" s="246"/>
      <c r="G735" s="245" t="str">
        <f>IF(PAF!E743="","",PAF!E743)</f>
        <v/>
      </c>
      <c r="H735" s="245" t="str">
        <f>IF(PAF!F743="","",PAF!F743)</f>
        <v/>
      </c>
      <c r="I735" s="247" t="str">
        <f>IF(PAF!G743="","",PAF!G743)</f>
        <v/>
      </c>
      <c r="J735" s="247" t="str">
        <f>IF(PAF!H743="","",PAF!H743)</f>
        <v/>
      </c>
      <c r="K735" s="247"/>
      <c r="L735" s="247"/>
      <c r="M735" s="247"/>
      <c r="N735" s="245" t="str">
        <f>IF(PAF!I743="","",PAF!I743)</f>
        <v/>
      </c>
      <c r="O735" s="245" t="str">
        <f>IF(PAF!J743="","",PAF!J743)</f>
        <v/>
      </c>
      <c r="P735" s="245" t="str">
        <f>IF(PAF!K743="","",PAF!K743)</f>
        <v/>
      </c>
      <c r="Q735" s="245" t="str">
        <f>IF(PAF!L743="","",PAF!L743)</f>
        <v/>
      </c>
      <c r="S735" s="153">
        <f t="shared" si="33"/>
        <v>15</v>
      </c>
      <c r="T735" s="154" t="str">
        <f t="shared" si="35"/>
        <v>No</v>
      </c>
      <c r="U735" s="154">
        <v>729</v>
      </c>
    </row>
    <row r="736" spans="2:21">
      <c r="B736" s="244" t="str">
        <f t="shared" si="34"/>
        <v>__</v>
      </c>
      <c r="C736" s="244" t="str">
        <f>IF(PAF!C744="","",PAF!C744)</f>
        <v/>
      </c>
      <c r="D736" s="245" t="str">
        <f>IF(N736&lt;&gt;"",PAF!$Y744,"")</f>
        <v/>
      </c>
      <c r="E736" s="246" t="str">
        <f>IF(PAF!D744="","",PAF!D744)</f>
        <v/>
      </c>
      <c r="F736" s="246"/>
      <c r="G736" s="245" t="str">
        <f>IF(PAF!E744="","",PAF!E744)</f>
        <v/>
      </c>
      <c r="H736" s="245" t="str">
        <f>IF(PAF!F744="","",PAF!F744)</f>
        <v/>
      </c>
      <c r="I736" s="247" t="str">
        <f>IF(PAF!G744="","",PAF!G744)</f>
        <v/>
      </c>
      <c r="J736" s="247" t="str">
        <f>IF(PAF!H744="","",PAF!H744)</f>
        <v/>
      </c>
      <c r="K736" s="247"/>
      <c r="L736" s="247"/>
      <c r="M736" s="247"/>
      <c r="N736" s="245" t="str">
        <f>IF(PAF!I744="","",PAF!I744)</f>
        <v/>
      </c>
      <c r="O736" s="245" t="str">
        <f>IF(PAF!J744="","",PAF!J744)</f>
        <v/>
      </c>
      <c r="P736" s="245" t="str">
        <f>IF(PAF!K744="","",PAF!K744)</f>
        <v/>
      </c>
      <c r="Q736" s="245" t="str">
        <f>IF(PAF!L744="","",PAF!L744)</f>
        <v/>
      </c>
      <c r="S736" s="153">
        <f t="shared" si="33"/>
        <v>15</v>
      </c>
      <c r="T736" s="154" t="str">
        <f t="shared" si="35"/>
        <v>No</v>
      </c>
      <c r="U736" s="154">
        <v>730</v>
      </c>
    </row>
    <row r="737" spans="2:21">
      <c r="B737" s="244" t="str">
        <f t="shared" si="34"/>
        <v>__</v>
      </c>
      <c r="C737" s="244" t="str">
        <f>IF(PAF!C745="","",PAF!C745)</f>
        <v/>
      </c>
      <c r="D737" s="245" t="str">
        <f>IF(N737&lt;&gt;"",PAF!$Y745,"")</f>
        <v/>
      </c>
      <c r="E737" s="246" t="str">
        <f>IF(PAF!D745="","",PAF!D745)</f>
        <v/>
      </c>
      <c r="F737" s="246"/>
      <c r="G737" s="245" t="str">
        <f>IF(PAF!E745="","",PAF!E745)</f>
        <v/>
      </c>
      <c r="H737" s="245" t="str">
        <f>IF(PAF!F745="","",PAF!F745)</f>
        <v/>
      </c>
      <c r="I737" s="247" t="str">
        <f>IF(PAF!G745="","",PAF!G745)</f>
        <v/>
      </c>
      <c r="J737" s="247" t="str">
        <f>IF(PAF!H745="","",PAF!H745)</f>
        <v/>
      </c>
      <c r="K737" s="247"/>
      <c r="L737" s="247"/>
      <c r="M737" s="247"/>
      <c r="N737" s="245" t="str">
        <f>IF(PAF!I745="","",PAF!I745)</f>
        <v/>
      </c>
      <c r="O737" s="245" t="str">
        <f>IF(PAF!J745="","",PAF!J745)</f>
        <v/>
      </c>
      <c r="P737" s="245" t="str">
        <f>IF(PAF!K745="","",PAF!K745)</f>
        <v/>
      </c>
      <c r="Q737" s="245" t="str">
        <f>IF(PAF!L745="","",PAF!L745)</f>
        <v/>
      </c>
      <c r="S737" s="153">
        <f t="shared" si="33"/>
        <v>15</v>
      </c>
      <c r="T737" s="154" t="str">
        <f t="shared" si="35"/>
        <v>No</v>
      </c>
      <c r="U737" s="154">
        <v>731</v>
      </c>
    </row>
    <row r="738" spans="2:21">
      <c r="B738" s="244" t="str">
        <f t="shared" si="34"/>
        <v>__</v>
      </c>
      <c r="C738" s="244" t="str">
        <f>IF(PAF!C746="","",PAF!C746)</f>
        <v/>
      </c>
      <c r="D738" s="245" t="str">
        <f>IF(N738&lt;&gt;"",PAF!$Y746,"")</f>
        <v/>
      </c>
      <c r="E738" s="246" t="str">
        <f>IF(PAF!D746="","",PAF!D746)</f>
        <v/>
      </c>
      <c r="F738" s="246"/>
      <c r="G738" s="245" t="str">
        <f>IF(PAF!E746="","",PAF!E746)</f>
        <v/>
      </c>
      <c r="H738" s="245" t="str">
        <f>IF(PAF!F746="","",PAF!F746)</f>
        <v/>
      </c>
      <c r="I738" s="247" t="str">
        <f>IF(PAF!G746="","",PAF!G746)</f>
        <v/>
      </c>
      <c r="J738" s="247" t="str">
        <f>IF(PAF!H746="","",PAF!H746)</f>
        <v/>
      </c>
      <c r="K738" s="247"/>
      <c r="L738" s="247"/>
      <c r="M738" s="247"/>
      <c r="N738" s="245" t="str">
        <f>IF(PAF!I746="","",PAF!I746)</f>
        <v/>
      </c>
      <c r="O738" s="245" t="str">
        <f>IF(PAF!J746="","",PAF!J746)</f>
        <v/>
      </c>
      <c r="P738" s="245" t="str">
        <f>IF(PAF!K746="","",PAF!K746)</f>
        <v/>
      </c>
      <c r="Q738" s="245" t="str">
        <f>IF(PAF!L746="","",PAF!L746)</f>
        <v/>
      </c>
      <c r="S738" s="153">
        <f t="shared" si="33"/>
        <v>15</v>
      </c>
      <c r="T738" s="154" t="str">
        <f t="shared" si="35"/>
        <v>No</v>
      </c>
      <c r="U738" s="154">
        <v>732</v>
      </c>
    </row>
    <row r="739" spans="2:21">
      <c r="B739" s="244" t="str">
        <f t="shared" si="34"/>
        <v>__</v>
      </c>
      <c r="C739" s="244" t="str">
        <f>IF(PAF!C747="","",PAF!C747)</f>
        <v/>
      </c>
      <c r="D739" s="245" t="str">
        <f>IF(N739&lt;&gt;"",PAF!$Y747,"")</f>
        <v/>
      </c>
      <c r="E739" s="246" t="str">
        <f>IF(PAF!D747="","",PAF!D747)</f>
        <v/>
      </c>
      <c r="F739" s="246"/>
      <c r="G739" s="245" t="str">
        <f>IF(PAF!E747="","",PAF!E747)</f>
        <v/>
      </c>
      <c r="H739" s="245" t="str">
        <f>IF(PAF!F747="","",PAF!F747)</f>
        <v/>
      </c>
      <c r="I739" s="247" t="str">
        <f>IF(PAF!G747="","",PAF!G747)</f>
        <v/>
      </c>
      <c r="J739" s="247" t="str">
        <f>IF(PAF!H747="","",PAF!H747)</f>
        <v/>
      </c>
      <c r="K739" s="247"/>
      <c r="L739" s="247"/>
      <c r="M739" s="247"/>
      <c r="N739" s="245" t="str">
        <f>IF(PAF!I747="","",PAF!I747)</f>
        <v/>
      </c>
      <c r="O739" s="245" t="str">
        <f>IF(PAF!J747="","",PAF!J747)</f>
        <v/>
      </c>
      <c r="P739" s="245" t="str">
        <f>IF(PAF!K747="","",PAF!K747)</f>
        <v/>
      </c>
      <c r="Q739" s="245" t="str">
        <f>IF(PAF!L747="","",PAF!L747)</f>
        <v/>
      </c>
      <c r="S739" s="153">
        <f t="shared" si="33"/>
        <v>15</v>
      </c>
      <c r="T739" s="154" t="str">
        <f t="shared" si="35"/>
        <v>No</v>
      </c>
      <c r="U739" s="154">
        <v>733</v>
      </c>
    </row>
    <row r="740" spans="2:21">
      <c r="B740" s="244" t="str">
        <f t="shared" si="34"/>
        <v>__</v>
      </c>
      <c r="C740" s="244" t="str">
        <f>IF(PAF!C748="","",PAF!C748)</f>
        <v/>
      </c>
      <c r="D740" s="245" t="str">
        <f>IF(N740&lt;&gt;"",PAF!$Y748,"")</f>
        <v/>
      </c>
      <c r="E740" s="246" t="str">
        <f>IF(PAF!D748="","",PAF!D748)</f>
        <v/>
      </c>
      <c r="F740" s="246"/>
      <c r="G740" s="245" t="str">
        <f>IF(PAF!E748="","",PAF!E748)</f>
        <v/>
      </c>
      <c r="H740" s="245" t="str">
        <f>IF(PAF!F748="","",PAF!F748)</f>
        <v/>
      </c>
      <c r="I740" s="247" t="str">
        <f>IF(PAF!G748="","",PAF!G748)</f>
        <v/>
      </c>
      <c r="J740" s="247" t="str">
        <f>IF(PAF!H748="","",PAF!H748)</f>
        <v/>
      </c>
      <c r="K740" s="247"/>
      <c r="L740" s="247"/>
      <c r="M740" s="247"/>
      <c r="N740" s="245" t="str">
        <f>IF(PAF!I748="","",PAF!I748)</f>
        <v/>
      </c>
      <c r="O740" s="245" t="str">
        <f>IF(PAF!J748="","",PAF!J748)</f>
        <v/>
      </c>
      <c r="P740" s="245" t="str">
        <f>IF(PAF!K748="","",PAF!K748)</f>
        <v/>
      </c>
      <c r="Q740" s="245" t="str">
        <f>IF(PAF!L748="","",PAF!L748)</f>
        <v/>
      </c>
      <c r="S740" s="153">
        <f t="shared" si="33"/>
        <v>15</v>
      </c>
      <c r="T740" s="154" t="str">
        <f t="shared" si="35"/>
        <v>No</v>
      </c>
      <c r="U740" s="154">
        <v>734</v>
      </c>
    </row>
    <row r="741" spans="2:21">
      <c r="B741" s="244" t="str">
        <f t="shared" si="34"/>
        <v>__</v>
      </c>
      <c r="C741" s="244" t="str">
        <f>IF(PAF!C749="","",PAF!C749)</f>
        <v/>
      </c>
      <c r="D741" s="245" t="str">
        <f>IF(N741&lt;&gt;"",PAF!$Y749,"")</f>
        <v/>
      </c>
      <c r="E741" s="246" t="str">
        <f>IF(PAF!D749="","",PAF!D749)</f>
        <v/>
      </c>
      <c r="F741" s="246"/>
      <c r="G741" s="245" t="str">
        <f>IF(PAF!E749="","",PAF!E749)</f>
        <v/>
      </c>
      <c r="H741" s="245" t="str">
        <f>IF(PAF!F749="","",PAF!F749)</f>
        <v/>
      </c>
      <c r="I741" s="247" t="str">
        <f>IF(PAF!G749="","",PAF!G749)</f>
        <v/>
      </c>
      <c r="J741" s="247" t="str">
        <f>IF(PAF!H749="","",PAF!H749)</f>
        <v/>
      </c>
      <c r="K741" s="247"/>
      <c r="L741" s="247"/>
      <c r="M741" s="247"/>
      <c r="N741" s="245" t="str">
        <f>IF(PAF!I749="","",PAF!I749)</f>
        <v/>
      </c>
      <c r="O741" s="245" t="str">
        <f>IF(PAF!J749="","",PAF!J749)</f>
        <v/>
      </c>
      <c r="P741" s="245" t="str">
        <f>IF(PAF!K749="","",PAF!K749)</f>
        <v/>
      </c>
      <c r="Q741" s="245" t="str">
        <f>IF(PAF!L749="","",PAF!L749)</f>
        <v/>
      </c>
      <c r="S741" s="153">
        <f t="shared" si="33"/>
        <v>15</v>
      </c>
      <c r="T741" s="154" t="str">
        <f t="shared" si="35"/>
        <v>No</v>
      </c>
      <c r="U741" s="154">
        <v>735</v>
      </c>
    </row>
    <row r="742" spans="2:21">
      <c r="B742" s="244" t="str">
        <f t="shared" si="34"/>
        <v>__</v>
      </c>
      <c r="C742" s="244" t="str">
        <f>IF(PAF!C750="","",PAF!C750)</f>
        <v/>
      </c>
      <c r="D742" s="245" t="str">
        <f>IF(N742&lt;&gt;"",PAF!$Y750,"")</f>
        <v/>
      </c>
      <c r="E742" s="246" t="str">
        <f>IF(PAF!D750="","",PAF!D750)</f>
        <v/>
      </c>
      <c r="F742" s="246"/>
      <c r="G742" s="245" t="str">
        <f>IF(PAF!E750="","",PAF!E750)</f>
        <v/>
      </c>
      <c r="H742" s="245" t="str">
        <f>IF(PAF!F750="","",PAF!F750)</f>
        <v/>
      </c>
      <c r="I742" s="247" t="str">
        <f>IF(PAF!G750="","",PAF!G750)</f>
        <v/>
      </c>
      <c r="J742" s="247" t="str">
        <f>IF(PAF!H750="","",PAF!H750)</f>
        <v/>
      </c>
      <c r="K742" s="247"/>
      <c r="L742" s="247"/>
      <c r="M742" s="247"/>
      <c r="N742" s="245" t="str">
        <f>IF(PAF!I750="","",PAF!I750)</f>
        <v/>
      </c>
      <c r="O742" s="245" t="str">
        <f>IF(PAF!J750="","",PAF!J750)</f>
        <v/>
      </c>
      <c r="P742" s="245" t="str">
        <f>IF(PAF!K750="","",PAF!K750)</f>
        <v/>
      </c>
      <c r="Q742" s="245" t="str">
        <f>IF(PAF!L750="","",PAF!L750)</f>
        <v/>
      </c>
      <c r="S742" s="153">
        <f t="shared" si="33"/>
        <v>15</v>
      </c>
      <c r="T742" s="154" t="str">
        <f t="shared" si="35"/>
        <v>No</v>
      </c>
      <c r="U742" s="154">
        <v>736</v>
      </c>
    </row>
    <row r="743" spans="2:21">
      <c r="B743" s="244" t="str">
        <f t="shared" si="34"/>
        <v>__</v>
      </c>
      <c r="C743" s="244" t="str">
        <f>IF(PAF!C751="","",PAF!C751)</f>
        <v/>
      </c>
      <c r="D743" s="245" t="str">
        <f>IF(N743&lt;&gt;"",PAF!$Y751,"")</f>
        <v/>
      </c>
      <c r="E743" s="246" t="str">
        <f>IF(PAF!D751="","",PAF!D751)</f>
        <v/>
      </c>
      <c r="F743" s="246"/>
      <c r="G743" s="245" t="str">
        <f>IF(PAF!E751="","",PAF!E751)</f>
        <v/>
      </c>
      <c r="H743" s="245" t="str">
        <f>IF(PAF!F751="","",PAF!F751)</f>
        <v/>
      </c>
      <c r="I743" s="247" t="str">
        <f>IF(PAF!G751="","",PAF!G751)</f>
        <v/>
      </c>
      <c r="J743" s="247" t="str">
        <f>IF(PAF!H751="","",PAF!H751)</f>
        <v/>
      </c>
      <c r="K743" s="247"/>
      <c r="L743" s="247"/>
      <c r="M743" s="247"/>
      <c r="N743" s="245" t="str">
        <f>IF(PAF!I751="","",PAF!I751)</f>
        <v/>
      </c>
      <c r="O743" s="245" t="str">
        <f>IF(PAF!J751="","",PAF!J751)</f>
        <v/>
      </c>
      <c r="P743" s="245" t="str">
        <f>IF(PAF!K751="","",PAF!K751)</f>
        <v/>
      </c>
      <c r="Q743" s="245" t="str">
        <f>IF(PAF!L751="","",PAF!L751)</f>
        <v/>
      </c>
      <c r="S743" s="153">
        <f t="shared" si="33"/>
        <v>15</v>
      </c>
      <c r="T743" s="154" t="str">
        <f t="shared" si="35"/>
        <v>No</v>
      </c>
      <c r="U743" s="154">
        <v>737</v>
      </c>
    </row>
    <row r="744" spans="2:21">
      <c r="B744" s="244" t="str">
        <f t="shared" si="34"/>
        <v>__</v>
      </c>
      <c r="C744" s="244" t="str">
        <f>IF(PAF!C752="","",PAF!C752)</f>
        <v/>
      </c>
      <c r="D744" s="245" t="str">
        <f>IF(N744&lt;&gt;"",PAF!$Y752,"")</f>
        <v/>
      </c>
      <c r="E744" s="246" t="str">
        <f>IF(PAF!D752="","",PAF!D752)</f>
        <v/>
      </c>
      <c r="F744" s="246"/>
      <c r="G744" s="245" t="str">
        <f>IF(PAF!E752="","",PAF!E752)</f>
        <v/>
      </c>
      <c r="H744" s="245" t="str">
        <f>IF(PAF!F752="","",PAF!F752)</f>
        <v/>
      </c>
      <c r="I744" s="247" t="str">
        <f>IF(PAF!G752="","",PAF!G752)</f>
        <v/>
      </c>
      <c r="J744" s="247" t="str">
        <f>IF(PAF!H752="","",PAF!H752)</f>
        <v/>
      </c>
      <c r="K744" s="247"/>
      <c r="L744" s="247"/>
      <c r="M744" s="247"/>
      <c r="N744" s="245" t="str">
        <f>IF(PAF!I752="","",PAF!I752)</f>
        <v/>
      </c>
      <c r="O744" s="245" t="str">
        <f>IF(PAF!J752="","",PAF!J752)</f>
        <v/>
      </c>
      <c r="P744" s="245" t="str">
        <f>IF(PAF!K752="","",PAF!K752)</f>
        <v/>
      </c>
      <c r="Q744" s="245" t="str">
        <f>IF(PAF!L752="","",PAF!L752)</f>
        <v/>
      </c>
      <c r="S744" s="153">
        <f t="shared" si="33"/>
        <v>15</v>
      </c>
      <c r="T744" s="154" t="str">
        <f t="shared" si="35"/>
        <v>No</v>
      </c>
      <c r="U744" s="154">
        <v>738</v>
      </c>
    </row>
    <row r="745" spans="2:21">
      <c r="B745" s="244" t="str">
        <f t="shared" si="34"/>
        <v>__</v>
      </c>
      <c r="C745" s="244" t="str">
        <f>IF(PAF!C753="","",PAF!C753)</f>
        <v/>
      </c>
      <c r="D745" s="245" t="str">
        <f>IF(N745&lt;&gt;"",PAF!$Y753,"")</f>
        <v/>
      </c>
      <c r="E745" s="246" t="str">
        <f>IF(PAF!D753="","",PAF!D753)</f>
        <v/>
      </c>
      <c r="F745" s="246"/>
      <c r="G745" s="245" t="str">
        <f>IF(PAF!E753="","",PAF!E753)</f>
        <v/>
      </c>
      <c r="H745" s="245" t="str">
        <f>IF(PAF!F753="","",PAF!F753)</f>
        <v/>
      </c>
      <c r="I745" s="247" t="str">
        <f>IF(PAF!G753="","",PAF!G753)</f>
        <v/>
      </c>
      <c r="J745" s="247" t="str">
        <f>IF(PAF!H753="","",PAF!H753)</f>
        <v/>
      </c>
      <c r="K745" s="247"/>
      <c r="L745" s="247"/>
      <c r="M745" s="247"/>
      <c r="N745" s="245" t="str">
        <f>IF(PAF!I753="","",PAF!I753)</f>
        <v/>
      </c>
      <c r="O745" s="245" t="str">
        <f>IF(PAF!J753="","",PAF!J753)</f>
        <v/>
      </c>
      <c r="P745" s="245" t="str">
        <f>IF(PAF!K753="","",PAF!K753)</f>
        <v/>
      </c>
      <c r="Q745" s="245" t="str">
        <f>IF(PAF!L753="","",PAF!L753)</f>
        <v/>
      </c>
      <c r="S745" s="153">
        <f t="shared" si="33"/>
        <v>15</v>
      </c>
      <c r="T745" s="154" t="str">
        <f t="shared" si="35"/>
        <v>No</v>
      </c>
      <c r="U745" s="154">
        <v>739</v>
      </c>
    </row>
    <row r="746" spans="2:21">
      <c r="B746" s="244" t="str">
        <f t="shared" si="34"/>
        <v>__</v>
      </c>
      <c r="C746" s="244" t="str">
        <f>IF(PAF!C754="","",PAF!C754)</f>
        <v/>
      </c>
      <c r="D746" s="245" t="str">
        <f>IF(N746&lt;&gt;"",PAF!$Y754,"")</f>
        <v/>
      </c>
      <c r="E746" s="246" t="str">
        <f>IF(PAF!D754="","",PAF!D754)</f>
        <v/>
      </c>
      <c r="F746" s="246"/>
      <c r="G746" s="245" t="str">
        <f>IF(PAF!E754="","",PAF!E754)</f>
        <v/>
      </c>
      <c r="H746" s="245" t="str">
        <f>IF(PAF!F754="","",PAF!F754)</f>
        <v/>
      </c>
      <c r="I746" s="247" t="str">
        <f>IF(PAF!G754="","",PAF!G754)</f>
        <v/>
      </c>
      <c r="J746" s="247" t="str">
        <f>IF(PAF!H754="","",PAF!H754)</f>
        <v/>
      </c>
      <c r="K746" s="247"/>
      <c r="L746" s="247"/>
      <c r="M746" s="247"/>
      <c r="N746" s="245" t="str">
        <f>IF(PAF!I754="","",PAF!I754)</f>
        <v/>
      </c>
      <c r="O746" s="245" t="str">
        <f>IF(PAF!J754="","",PAF!J754)</f>
        <v/>
      </c>
      <c r="P746" s="245" t="str">
        <f>IF(PAF!K754="","",PAF!K754)</f>
        <v/>
      </c>
      <c r="Q746" s="245" t="str">
        <f>IF(PAF!L754="","",PAF!L754)</f>
        <v/>
      </c>
      <c r="S746" s="153">
        <f t="shared" si="33"/>
        <v>15</v>
      </c>
      <c r="T746" s="154" t="str">
        <f t="shared" si="35"/>
        <v>No</v>
      </c>
      <c r="U746" s="154">
        <v>740</v>
      </c>
    </row>
    <row r="747" spans="2:21">
      <c r="B747" s="244" t="str">
        <f t="shared" si="34"/>
        <v>__</v>
      </c>
      <c r="C747" s="244" t="str">
        <f>IF(PAF!C755="","",PAF!C755)</f>
        <v/>
      </c>
      <c r="D747" s="245" t="str">
        <f>IF(N747&lt;&gt;"",PAF!$Y755,"")</f>
        <v/>
      </c>
      <c r="E747" s="246" t="str">
        <f>IF(PAF!D755="","",PAF!D755)</f>
        <v/>
      </c>
      <c r="F747" s="246"/>
      <c r="G747" s="245" t="str">
        <f>IF(PAF!E755="","",PAF!E755)</f>
        <v/>
      </c>
      <c r="H747" s="245" t="str">
        <f>IF(PAF!F755="","",PAF!F755)</f>
        <v/>
      </c>
      <c r="I747" s="247" t="str">
        <f>IF(PAF!G755="","",PAF!G755)</f>
        <v/>
      </c>
      <c r="J747" s="247" t="str">
        <f>IF(PAF!H755="","",PAF!H755)</f>
        <v/>
      </c>
      <c r="K747" s="247"/>
      <c r="L747" s="247"/>
      <c r="M747" s="247"/>
      <c r="N747" s="245" t="str">
        <f>IF(PAF!I755="","",PAF!I755)</f>
        <v/>
      </c>
      <c r="O747" s="245" t="str">
        <f>IF(PAF!J755="","",PAF!J755)</f>
        <v/>
      </c>
      <c r="P747" s="245" t="str">
        <f>IF(PAF!K755="","",PAF!K755)</f>
        <v/>
      </c>
      <c r="Q747" s="245" t="str">
        <f>IF(PAF!L755="","",PAF!L755)</f>
        <v/>
      </c>
      <c r="S747" s="153">
        <f t="shared" si="33"/>
        <v>15</v>
      </c>
      <c r="T747" s="154" t="str">
        <f t="shared" si="35"/>
        <v>No</v>
      </c>
      <c r="U747" s="154">
        <v>741</v>
      </c>
    </row>
    <row r="748" spans="2:21">
      <c r="B748" s="244" t="str">
        <f t="shared" si="34"/>
        <v>__</v>
      </c>
      <c r="C748" s="244" t="str">
        <f>IF(PAF!C756="","",PAF!C756)</f>
        <v/>
      </c>
      <c r="D748" s="245" t="str">
        <f>IF(N748&lt;&gt;"",PAF!$Y756,"")</f>
        <v/>
      </c>
      <c r="E748" s="246" t="str">
        <f>IF(PAF!D756="","",PAF!D756)</f>
        <v/>
      </c>
      <c r="F748" s="246"/>
      <c r="G748" s="245" t="str">
        <f>IF(PAF!E756="","",PAF!E756)</f>
        <v/>
      </c>
      <c r="H748" s="245" t="str">
        <f>IF(PAF!F756="","",PAF!F756)</f>
        <v/>
      </c>
      <c r="I748" s="247" t="str">
        <f>IF(PAF!G756="","",PAF!G756)</f>
        <v/>
      </c>
      <c r="J748" s="247" t="str">
        <f>IF(PAF!H756="","",PAF!H756)</f>
        <v/>
      </c>
      <c r="K748" s="247"/>
      <c r="L748" s="247"/>
      <c r="M748" s="247"/>
      <c r="N748" s="245" t="str">
        <f>IF(PAF!I756="","",PAF!I756)</f>
        <v/>
      </c>
      <c r="O748" s="245" t="str">
        <f>IF(PAF!J756="","",PAF!J756)</f>
        <v/>
      </c>
      <c r="P748" s="245" t="str">
        <f>IF(PAF!K756="","",PAF!K756)</f>
        <v/>
      </c>
      <c r="Q748" s="245" t="str">
        <f>IF(PAF!L756="","",PAF!L756)</f>
        <v/>
      </c>
      <c r="S748" s="153">
        <f t="shared" si="33"/>
        <v>15</v>
      </c>
      <c r="T748" s="154" t="str">
        <f t="shared" si="35"/>
        <v>No</v>
      </c>
      <c r="U748" s="154">
        <v>742</v>
      </c>
    </row>
    <row r="749" spans="2:21">
      <c r="B749" s="244" t="str">
        <f t="shared" si="34"/>
        <v>__</v>
      </c>
      <c r="C749" s="244" t="str">
        <f>IF(PAF!C757="","",PAF!C757)</f>
        <v/>
      </c>
      <c r="D749" s="245" t="str">
        <f>IF(N749&lt;&gt;"",PAF!$Y757,"")</f>
        <v/>
      </c>
      <c r="E749" s="246" t="str">
        <f>IF(PAF!D757="","",PAF!D757)</f>
        <v/>
      </c>
      <c r="F749" s="246"/>
      <c r="G749" s="245" t="str">
        <f>IF(PAF!E757="","",PAF!E757)</f>
        <v/>
      </c>
      <c r="H749" s="245" t="str">
        <f>IF(PAF!F757="","",PAF!F757)</f>
        <v/>
      </c>
      <c r="I749" s="247" t="str">
        <f>IF(PAF!G757="","",PAF!G757)</f>
        <v/>
      </c>
      <c r="J749" s="247" t="str">
        <f>IF(PAF!H757="","",PAF!H757)</f>
        <v/>
      </c>
      <c r="K749" s="247"/>
      <c r="L749" s="247"/>
      <c r="M749" s="247"/>
      <c r="N749" s="245" t="str">
        <f>IF(PAF!I757="","",PAF!I757)</f>
        <v/>
      </c>
      <c r="O749" s="245" t="str">
        <f>IF(PAF!J757="","",PAF!J757)</f>
        <v/>
      </c>
      <c r="P749" s="245" t="str">
        <f>IF(PAF!K757="","",PAF!K757)</f>
        <v/>
      </c>
      <c r="Q749" s="245" t="str">
        <f>IF(PAF!L757="","",PAF!L757)</f>
        <v/>
      </c>
      <c r="S749" s="153">
        <f t="shared" si="33"/>
        <v>15</v>
      </c>
      <c r="T749" s="154" t="str">
        <f t="shared" si="35"/>
        <v>No</v>
      </c>
      <c r="U749" s="154">
        <v>743</v>
      </c>
    </row>
    <row r="750" spans="2:21">
      <c r="B750" s="244" t="str">
        <f t="shared" si="34"/>
        <v>__</v>
      </c>
      <c r="C750" s="244" t="str">
        <f>IF(PAF!C758="","",PAF!C758)</f>
        <v/>
      </c>
      <c r="D750" s="245" t="str">
        <f>IF(N750&lt;&gt;"",PAF!$Y758,"")</f>
        <v/>
      </c>
      <c r="E750" s="246" t="str">
        <f>IF(PAF!D758="","",PAF!D758)</f>
        <v/>
      </c>
      <c r="F750" s="246"/>
      <c r="G750" s="245" t="str">
        <f>IF(PAF!E758="","",PAF!E758)</f>
        <v/>
      </c>
      <c r="H750" s="245" t="str">
        <f>IF(PAF!F758="","",PAF!F758)</f>
        <v/>
      </c>
      <c r="I750" s="247" t="str">
        <f>IF(PAF!G758="","",PAF!G758)</f>
        <v/>
      </c>
      <c r="J750" s="247" t="str">
        <f>IF(PAF!H758="","",PAF!H758)</f>
        <v/>
      </c>
      <c r="K750" s="247"/>
      <c r="L750" s="247"/>
      <c r="M750" s="247"/>
      <c r="N750" s="245" t="str">
        <f>IF(PAF!I758="","",PAF!I758)</f>
        <v/>
      </c>
      <c r="O750" s="245" t="str">
        <f>IF(PAF!J758="","",PAF!J758)</f>
        <v/>
      </c>
      <c r="P750" s="245" t="str">
        <f>IF(PAF!K758="","",PAF!K758)</f>
        <v/>
      </c>
      <c r="Q750" s="245" t="str">
        <f>IF(PAF!L758="","",PAF!L758)</f>
        <v/>
      </c>
      <c r="S750" s="153">
        <f t="shared" si="33"/>
        <v>15</v>
      </c>
      <c r="T750" s="154" t="str">
        <f t="shared" si="35"/>
        <v>No</v>
      </c>
      <c r="U750" s="154">
        <v>744</v>
      </c>
    </row>
    <row r="751" spans="2:21">
      <c r="B751" s="244" t="str">
        <f t="shared" si="34"/>
        <v>__</v>
      </c>
      <c r="C751" s="244" t="str">
        <f>IF(PAF!C759="","",PAF!C759)</f>
        <v/>
      </c>
      <c r="D751" s="245" t="str">
        <f>IF(N751&lt;&gt;"",PAF!$Y759,"")</f>
        <v/>
      </c>
      <c r="E751" s="246" t="str">
        <f>IF(PAF!D759="","",PAF!D759)</f>
        <v/>
      </c>
      <c r="F751" s="246"/>
      <c r="G751" s="245" t="str">
        <f>IF(PAF!E759="","",PAF!E759)</f>
        <v/>
      </c>
      <c r="H751" s="245" t="str">
        <f>IF(PAF!F759="","",PAF!F759)</f>
        <v/>
      </c>
      <c r="I751" s="247" t="str">
        <f>IF(PAF!G759="","",PAF!G759)</f>
        <v/>
      </c>
      <c r="J751" s="247" t="str">
        <f>IF(PAF!H759="","",PAF!H759)</f>
        <v/>
      </c>
      <c r="K751" s="247"/>
      <c r="L751" s="247"/>
      <c r="M751" s="247"/>
      <c r="N751" s="245" t="str">
        <f>IF(PAF!I759="","",PAF!I759)</f>
        <v/>
      </c>
      <c r="O751" s="245" t="str">
        <f>IF(PAF!J759="","",PAF!J759)</f>
        <v/>
      </c>
      <c r="P751" s="245" t="str">
        <f>IF(PAF!K759="","",PAF!K759)</f>
        <v/>
      </c>
      <c r="Q751" s="245" t="str">
        <f>IF(PAF!L759="","",PAF!L759)</f>
        <v/>
      </c>
      <c r="S751" s="153">
        <f t="shared" si="33"/>
        <v>15</v>
      </c>
      <c r="T751" s="154" t="str">
        <f t="shared" si="35"/>
        <v>No</v>
      </c>
      <c r="U751" s="154">
        <v>745</v>
      </c>
    </row>
    <row r="752" spans="2:21">
      <c r="B752" s="244" t="str">
        <f t="shared" si="34"/>
        <v>__</v>
      </c>
      <c r="C752" s="244" t="str">
        <f>IF(PAF!C760="","",PAF!C760)</f>
        <v/>
      </c>
      <c r="D752" s="245" t="str">
        <f>IF(N752&lt;&gt;"",PAF!$Y760,"")</f>
        <v/>
      </c>
      <c r="E752" s="246" t="str">
        <f>IF(PAF!D760="","",PAF!D760)</f>
        <v/>
      </c>
      <c r="F752" s="246"/>
      <c r="G752" s="245" t="str">
        <f>IF(PAF!E760="","",PAF!E760)</f>
        <v/>
      </c>
      <c r="H752" s="245" t="str">
        <f>IF(PAF!F760="","",PAF!F760)</f>
        <v/>
      </c>
      <c r="I752" s="247" t="str">
        <f>IF(PAF!G760="","",PAF!G760)</f>
        <v/>
      </c>
      <c r="J752" s="247" t="str">
        <f>IF(PAF!H760="","",PAF!H760)</f>
        <v/>
      </c>
      <c r="K752" s="247"/>
      <c r="L752" s="247"/>
      <c r="M752" s="247"/>
      <c r="N752" s="245" t="str">
        <f>IF(PAF!I760="","",PAF!I760)</f>
        <v/>
      </c>
      <c r="O752" s="245" t="str">
        <f>IF(PAF!J760="","",PAF!J760)</f>
        <v/>
      </c>
      <c r="P752" s="245" t="str">
        <f>IF(PAF!K760="","",PAF!K760)</f>
        <v/>
      </c>
      <c r="Q752" s="245" t="str">
        <f>IF(PAF!L760="","",PAF!L760)</f>
        <v/>
      </c>
      <c r="S752" s="153">
        <f t="shared" si="33"/>
        <v>15</v>
      </c>
      <c r="T752" s="154" t="str">
        <f t="shared" si="35"/>
        <v>No</v>
      </c>
      <c r="U752" s="154">
        <v>746</v>
      </c>
    </row>
    <row r="753" spans="2:21">
      <c r="B753" s="244" t="str">
        <f t="shared" si="34"/>
        <v>__</v>
      </c>
      <c r="C753" s="244" t="str">
        <f>IF(PAF!C761="","",PAF!C761)</f>
        <v/>
      </c>
      <c r="D753" s="245" t="str">
        <f>IF(N753&lt;&gt;"",PAF!$Y761,"")</f>
        <v/>
      </c>
      <c r="E753" s="246" t="str">
        <f>IF(PAF!D761="","",PAF!D761)</f>
        <v/>
      </c>
      <c r="F753" s="246"/>
      <c r="G753" s="245" t="str">
        <f>IF(PAF!E761="","",PAF!E761)</f>
        <v/>
      </c>
      <c r="H753" s="245" t="str">
        <f>IF(PAF!F761="","",PAF!F761)</f>
        <v/>
      </c>
      <c r="I753" s="247" t="str">
        <f>IF(PAF!G761="","",PAF!G761)</f>
        <v/>
      </c>
      <c r="J753" s="247" t="str">
        <f>IF(PAF!H761="","",PAF!H761)</f>
        <v/>
      </c>
      <c r="K753" s="247"/>
      <c r="L753" s="247"/>
      <c r="M753" s="247"/>
      <c r="N753" s="245" t="str">
        <f>IF(PAF!I761="","",PAF!I761)</f>
        <v/>
      </c>
      <c r="O753" s="245" t="str">
        <f>IF(PAF!J761="","",PAF!J761)</f>
        <v/>
      </c>
      <c r="P753" s="245" t="str">
        <f>IF(PAF!K761="","",PAF!K761)</f>
        <v/>
      </c>
      <c r="Q753" s="245" t="str">
        <f>IF(PAF!L761="","",PAF!L761)</f>
        <v/>
      </c>
      <c r="S753" s="153">
        <f t="shared" si="33"/>
        <v>15</v>
      </c>
      <c r="T753" s="154" t="str">
        <f t="shared" si="35"/>
        <v>No</v>
      </c>
      <c r="U753" s="154">
        <v>747</v>
      </c>
    </row>
    <row r="754" spans="2:21">
      <c r="B754" s="244" t="str">
        <f t="shared" si="34"/>
        <v>__</v>
      </c>
      <c r="C754" s="244" t="str">
        <f>IF(PAF!C762="","",PAF!C762)</f>
        <v/>
      </c>
      <c r="D754" s="245" t="str">
        <f>IF(N754&lt;&gt;"",PAF!$Y762,"")</f>
        <v/>
      </c>
      <c r="E754" s="246" t="str">
        <f>IF(PAF!D762="","",PAF!D762)</f>
        <v/>
      </c>
      <c r="F754" s="246"/>
      <c r="G754" s="245" t="str">
        <f>IF(PAF!E762="","",PAF!E762)</f>
        <v/>
      </c>
      <c r="H754" s="245" t="str">
        <f>IF(PAF!F762="","",PAF!F762)</f>
        <v/>
      </c>
      <c r="I754" s="247" t="str">
        <f>IF(PAF!G762="","",PAF!G762)</f>
        <v/>
      </c>
      <c r="J754" s="247" t="str">
        <f>IF(PAF!H762="","",PAF!H762)</f>
        <v/>
      </c>
      <c r="K754" s="247"/>
      <c r="L754" s="247"/>
      <c r="M754" s="247"/>
      <c r="N754" s="245" t="str">
        <f>IF(PAF!I762="","",PAF!I762)</f>
        <v/>
      </c>
      <c r="O754" s="245" t="str">
        <f>IF(PAF!J762="","",PAF!J762)</f>
        <v/>
      </c>
      <c r="P754" s="245" t="str">
        <f>IF(PAF!K762="","",PAF!K762)</f>
        <v/>
      </c>
      <c r="Q754" s="245" t="str">
        <f>IF(PAF!L762="","",PAF!L762)</f>
        <v/>
      </c>
      <c r="S754" s="153">
        <f t="shared" si="33"/>
        <v>15</v>
      </c>
      <c r="T754" s="154" t="str">
        <f t="shared" si="35"/>
        <v>No</v>
      </c>
      <c r="U754" s="154">
        <v>748</v>
      </c>
    </row>
    <row r="755" spans="2:21">
      <c r="B755" s="244" t="str">
        <f t="shared" si="34"/>
        <v>__</v>
      </c>
      <c r="C755" s="244" t="str">
        <f>IF(PAF!C763="","",PAF!C763)</f>
        <v/>
      </c>
      <c r="D755" s="245" t="str">
        <f>IF(N755&lt;&gt;"",PAF!$Y763,"")</f>
        <v/>
      </c>
      <c r="E755" s="246" t="str">
        <f>IF(PAF!D763="","",PAF!D763)</f>
        <v/>
      </c>
      <c r="F755" s="246"/>
      <c r="G755" s="245" t="str">
        <f>IF(PAF!E763="","",PAF!E763)</f>
        <v/>
      </c>
      <c r="H755" s="245" t="str">
        <f>IF(PAF!F763="","",PAF!F763)</f>
        <v/>
      </c>
      <c r="I755" s="247" t="str">
        <f>IF(PAF!G763="","",PAF!G763)</f>
        <v/>
      </c>
      <c r="J755" s="247" t="str">
        <f>IF(PAF!H763="","",PAF!H763)</f>
        <v/>
      </c>
      <c r="K755" s="247"/>
      <c r="L755" s="247"/>
      <c r="M755" s="247"/>
      <c r="N755" s="245" t="str">
        <f>IF(PAF!I763="","",PAF!I763)</f>
        <v/>
      </c>
      <c r="O755" s="245" t="str">
        <f>IF(PAF!J763="","",PAF!J763)</f>
        <v/>
      </c>
      <c r="P755" s="245" t="str">
        <f>IF(PAF!K763="","",PAF!K763)</f>
        <v/>
      </c>
      <c r="Q755" s="245" t="str">
        <f>IF(PAF!L763="","",PAF!L763)</f>
        <v/>
      </c>
      <c r="S755" s="153">
        <f t="shared" si="33"/>
        <v>15</v>
      </c>
      <c r="T755" s="154" t="str">
        <f t="shared" si="35"/>
        <v>No</v>
      </c>
      <c r="U755" s="154">
        <v>749</v>
      </c>
    </row>
    <row r="756" spans="2:21">
      <c r="B756" s="244" t="str">
        <f t="shared" si="34"/>
        <v>__</v>
      </c>
      <c r="C756" s="244" t="str">
        <f>IF(PAF!C764="","",PAF!C764)</f>
        <v/>
      </c>
      <c r="D756" s="245" t="str">
        <f>IF(N756&lt;&gt;"",PAF!$Y764,"")</f>
        <v/>
      </c>
      <c r="E756" s="246" t="str">
        <f>IF(PAF!D764="","",PAF!D764)</f>
        <v/>
      </c>
      <c r="F756" s="246"/>
      <c r="G756" s="245" t="str">
        <f>IF(PAF!E764="","",PAF!E764)</f>
        <v/>
      </c>
      <c r="H756" s="245" t="str">
        <f>IF(PAF!F764="","",PAF!F764)</f>
        <v/>
      </c>
      <c r="I756" s="247" t="str">
        <f>IF(PAF!G764="","",PAF!G764)</f>
        <v/>
      </c>
      <c r="J756" s="247" t="str">
        <f>IF(PAF!H764="","",PAF!H764)</f>
        <v/>
      </c>
      <c r="K756" s="247"/>
      <c r="L756" s="247"/>
      <c r="M756" s="247"/>
      <c r="N756" s="245" t="str">
        <f>IF(PAF!I764="","",PAF!I764)</f>
        <v/>
      </c>
      <c r="O756" s="245" t="str">
        <f>IF(PAF!J764="","",PAF!J764)</f>
        <v/>
      </c>
      <c r="P756" s="245" t="str">
        <f>IF(PAF!K764="","",PAF!K764)</f>
        <v/>
      </c>
      <c r="Q756" s="245" t="str">
        <f>IF(PAF!L764="","",PAF!L764)</f>
        <v/>
      </c>
      <c r="S756" s="153">
        <f t="shared" si="33"/>
        <v>15</v>
      </c>
      <c r="T756" s="154" t="str">
        <f t="shared" si="35"/>
        <v>No</v>
      </c>
      <c r="U756" s="154">
        <v>750</v>
      </c>
    </row>
    <row r="757" spans="2:21">
      <c r="B757" s="244" t="str">
        <f t="shared" si="34"/>
        <v>__</v>
      </c>
      <c r="C757" s="244" t="str">
        <f>IF(PAF!C765="","",PAF!C765)</f>
        <v/>
      </c>
      <c r="D757" s="245" t="str">
        <f>IF(N757&lt;&gt;"",PAF!$Y765,"")</f>
        <v/>
      </c>
      <c r="E757" s="246" t="str">
        <f>IF(PAF!D765="","",PAF!D765)</f>
        <v/>
      </c>
      <c r="F757" s="246"/>
      <c r="G757" s="245" t="str">
        <f>IF(PAF!E765="","",PAF!E765)</f>
        <v/>
      </c>
      <c r="H757" s="245" t="str">
        <f>IF(PAF!F765="","",PAF!F765)</f>
        <v/>
      </c>
      <c r="I757" s="247" t="str">
        <f>IF(PAF!G765="","",PAF!G765)</f>
        <v/>
      </c>
      <c r="J757" s="247" t="str">
        <f>IF(PAF!H765="","",PAF!H765)</f>
        <v/>
      </c>
      <c r="K757" s="247"/>
      <c r="L757" s="247"/>
      <c r="M757" s="247"/>
      <c r="N757" s="245" t="str">
        <f>IF(PAF!I765="","",PAF!I765)</f>
        <v/>
      </c>
      <c r="O757" s="245" t="str">
        <f>IF(PAF!J765="","",PAF!J765)</f>
        <v/>
      </c>
      <c r="P757" s="245" t="str">
        <f>IF(PAF!K765="","",PAF!K765)</f>
        <v/>
      </c>
      <c r="Q757" s="245" t="str">
        <f>IF(PAF!L765="","",PAF!L765)</f>
        <v/>
      </c>
      <c r="S757" s="153">
        <f t="shared" si="33"/>
        <v>15</v>
      </c>
      <c r="T757" s="154" t="str">
        <f t="shared" si="35"/>
        <v>No</v>
      </c>
      <c r="U757" s="154">
        <v>751</v>
      </c>
    </row>
    <row r="758" spans="2:21">
      <c r="B758" s="244" t="str">
        <f t="shared" si="34"/>
        <v>__</v>
      </c>
      <c r="C758" s="244" t="str">
        <f>IF(PAF!C766="","",PAF!C766)</f>
        <v/>
      </c>
      <c r="D758" s="245" t="str">
        <f>IF(N758&lt;&gt;"",PAF!$Y766,"")</f>
        <v/>
      </c>
      <c r="E758" s="246" t="str">
        <f>IF(PAF!D766="","",PAF!D766)</f>
        <v/>
      </c>
      <c r="F758" s="246"/>
      <c r="G758" s="245" t="str">
        <f>IF(PAF!E766="","",PAF!E766)</f>
        <v/>
      </c>
      <c r="H758" s="245" t="str">
        <f>IF(PAF!F766="","",PAF!F766)</f>
        <v/>
      </c>
      <c r="I758" s="247" t="str">
        <f>IF(PAF!G766="","",PAF!G766)</f>
        <v/>
      </c>
      <c r="J758" s="247" t="str">
        <f>IF(PAF!H766="","",PAF!H766)</f>
        <v/>
      </c>
      <c r="K758" s="247"/>
      <c r="L758" s="247"/>
      <c r="M758" s="247"/>
      <c r="N758" s="245" t="str">
        <f>IF(PAF!I766="","",PAF!I766)</f>
        <v/>
      </c>
      <c r="O758" s="245" t="str">
        <f>IF(PAF!J766="","",PAF!J766)</f>
        <v/>
      </c>
      <c r="P758" s="245" t="str">
        <f>IF(PAF!K766="","",PAF!K766)</f>
        <v/>
      </c>
      <c r="Q758" s="245" t="str">
        <f>IF(PAF!L766="","",PAF!L766)</f>
        <v/>
      </c>
      <c r="S758" s="153">
        <f t="shared" si="33"/>
        <v>15</v>
      </c>
      <c r="T758" s="154" t="str">
        <f t="shared" si="35"/>
        <v>No</v>
      </c>
      <c r="U758" s="154">
        <v>752</v>
      </c>
    </row>
    <row r="759" spans="2:21">
      <c r="B759" s="244" t="str">
        <f t="shared" si="34"/>
        <v>__</v>
      </c>
      <c r="C759" s="244" t="str">
        <f>IF(PAF!C767="","",PAF!C767)</f>
        <v/>
      </c>
      <c r="D759" s="245" t="str">
        <f>IF(N759&lt;&gt;"",PAF!$Y767,"")</f>
        <v/>
      </c>
      <c r="E759" s="246" t="str">
        <f>IF(PAF!D767="","",PAF!D767)</f>
        <v/>
      </c>
      <c r="F759" s="246"/>
      <c r="G759" s="245" t="str">
        <f>IF(PAF!E767="","",PAF!E767)</f>
        <v/>
      </c>
      <c r="H759" s="245" t="str">
        <f>IF(PAF!F767="","",PAF!F767)</f>
        <v/>
      </c>
      <c r="I759" s="247" t="str">
        <f>IF(PAF!G767="","",PAF!G767)</f>
        <v/>
      </c>
      <c r="J759" s="247" t="str">
        <f>IF(PAF!H767="","",PAF!H767)</f>
        <v/>
      </c>
      <c r="K759" s="247"/>
      <c r="L759" s="247"/>
      <c r="M759" s="247"/>
      <c r="N759" s="245" t="str">
        <f>IF(PAF!I767="","",PAF!I767)</f>
        <v/>
      </c>
      <c r="O759" s="245" t="str">
        <f>IF(PAF!J767="","",PAF!J767)</f>
        <v/>
      </c>
      <c r="P759" s="245" t="str">
        <f>IF(PAF!K767="","",PAF!K767)</f>
        <v/>
      </c>
      <c r="Q759" s="245" t="str">
        <f>IF(PAF!L767="","",PAF!L767)</f>
        <v/>
      </c>
      <c r="S759" s="153">
        <f t="shared" si="33"/>
        <v>15</v>
      </c>
      <c r="T759" s="154" t="str">
        <f t="shared" si="35"/>
        <v>No</v>
      </c>
      <c r="U759" s="154">
        <v>753</v>
      </c>
    </row>
    <row r="760" spans="2:21">
      <c r="B760" s="244" t="str">
        <f t="shared" si="34"/>
        <v>__</v>
      </c>
      <c r="C760" s="244" t="str">
        <f>IF(PAF!C768="","",PAF!C768)</f>
        <v/>
      </c>
      <c r="D760" s="245" t="str">
        <f>IF(N760&lt;&gt;"",PAF!$Y768,"")</f>
        <v/>
      </c>
      <c r="E760" s="246" t="str">
        <f>IF(PAF!D768="","",PAF!D768)</f>
        <v/>
      </c>
      <c r="F760" s="246"/>
      <c r="G760" s="245" t="str">
        <f>IF(PAF!E768="","",PAF!E768)</f>
        <v/>
      </c>
      <c r="H760" s="245" t="str">
        <f>IF(PAF!F768="","",PAF!F768)</f>
        <v/>
      </c>
      <c r="I760" s="247" t="str">
        <f>IF(PAF!G768="","",PAF!G768)</f>
        <v/>
      </c>
      <c r="J760" s="247" t="str">
        <f>IF(PAF!H768="","",PAF!H768)</f>
        <v/>
      </c>
      <c r="K760" s="247"/>
      <c r="L760" s="247"/>
      <c r="M760" s="247"/>
      <c r="N760" s="245" t="str">
        <f>IF(PAF!I768="","",PAF!I768)</f>
        <v/>
      </c>
      <c r="O760" s="245" t="str">
        <f>IF(PAF!J768="","",PAF!J768)</f>
        <v/>
      </c>
      <c r="P760" s="245" t="str">
        <f>IF(PAF!K768="","",PAF!K768)</f>
        <v/>
      </c>
      <c r="Q760" s="245" t="str">
        <f>IF(PAF!L768="","",PAF!L768)</f>
        <v/>
      </c>
      <c r="S760" s="153">
        <f t="shared" si="33"/>
        <v>15</v>
      </c>
      <c r="T760" s="154" t="str">
        <f t="shared" si="35"/>
        <v>No</v>
      </c>
      <c r="U760" s="154">
        <v>754</v>
      </c>
    </row>
    <row r="761" spans="2:21">
      <c r="B761" s="244" t="str">
        <f t="shared" si="34"/>
        <v>__</v>
      </c>
      <c r="C761" s="244" t="str">
        <f>IF(PAF!C769="","",PAF!C769)</f>
        <v/>
      </c>
      <c r="D761" s="245" t="str">
        <f>IF(N761&lt;&gt;"",PAF!$Y769,"")</f>
        <v/>
      </c>
      <c r="E761" s="246" t="str">
        <f>IF(PAF!D769="","",PAF!D769)</f>
        <v/>
      </c>
      <c r="F761" s="246"/>
      <c r="G761" s="245" t="str">
        <f>IF(PAF!E769="","",PAF!E769)</f>
        <v/>
      </c>
      <c r="H761" s="245" t="str">
        <f>IF(PAF!F769="","",PAF!F769)</f>
        <v/>
      </c>
      <c r="I761" s="247" t="str">
        <f>IF(PAF!G769="","",PAF!G769)</f>
        <v/>
      </c>
      <c r="J761" s="247" t="str">
        <f>IF(PAF!H769="","",PAF!H769)</f>
        <v/>
      </c>
      <c r="K761" s="247"/>
      <c r="L761" s="247"/>
      <c r="M761" s="247"/>
      <c r="N761" s="245" t="str">
        <f>IF(PAF!I769="","",PAF!I769)</f>
        <v/>
      </c>
      <c r="O761" s="245" t="str">
        <f>IF(PAF!J769="","",PAF!J769)</f>
        <v/>
      </c>
      <c r="P761" s="245" t="str">
        <f>IF(PAF!K769="","",PAF!K769)</f>
        <v/>
      </c>
      <c r="Q761" s="245" t="str">
        <f>IF(PAF!L769="","",PAF!L769)</f>
        <v/>
      </c>
      <c r="S761" s="153">
        <f t="shared" si="33"/>
        <v>15</v>
      </c>
      <c r="T761" s="154" t="str">
        <f t="shared" si="35"/>
        <v>No</v>
      </c>
      <c r="U761" s="154">
        <v>755</v>
      </c>
    </row>
    <row r="762" spans="2:21">
      <c r="B762" s="244" t="str">
        <f t="shared" si="34"/>
        <v>__</v>
      </c>
      <c r="C762" s="244" t="str">
        <f>IF(PAF!C770="","",PAF!C770)</f>
        <v/>
      </c>
      <c r="D762" s="245" t="str">
        <f>IF(N762&lt;&gt;"",PAF!$Y770,"")</f>
        <v/>
      </c>
      <c r="E762" s="246" t="str">
        <f>IF(PAF!D770="","",PAF!D770)</f>
        <v/>
      </c>
      <c r="F762" s="246"/>
      <c r="G762" s="245" t="str">
        <f>IF(PAF!E770="","",PAF!E770)</f>
        <v/>
      </c>
      <c r="H762" s="245" t="str">
        <f>IF(PAF!F770="","",PAF!F770)</f>
        <v/>
      </c>
      <c r="I762" s="247" t="str">
        <f>IF(PAF!G770="","",PAF!G770)</f>
        <v/>
      </c>
      <c r="J762" s="247" t="str">
        <f>IF(PAF!H770="","",PAF!H770)</f>
        <v/>
      </c>
      <c r="K762" s="247"/>
      <c r="L762" s="247"/>
      <c r="M762" s="247"/>
      <c r="N762" s="245" t="str">
        <f>IF(PAF!I770="","",PAF!I770)</f>
        <v/>
      </c>
      <c r="O762" s="245" t="str">
        <f>IF(PAF!J770="","",PAF!J770)</f>
        <v/>
      </c>
      <c r="P762" s="245" t="str">
        <f>IF(PAF!K770="","",PAF!K770)</f>
        <v/>
      </c>
      <c r="Q762" s="245" t="str">
        <f>IF(PAF!L770="","",PAF!L770)</f>
        <v/>
      </c>
      <c r="S762" s="153">
        <f t="shared" si="33"/>
        <v>15</v>
      </c>
      <c r="T762" s="154" t="str">
        <f t="shared" si="35"/>
        <v>No</v>
      </c>
      <c r="U762" s="154">
        <v>756</v>
      </c>
    </row>
    <row r="763" spans="2:21">
      <c r="B763" s="244" t="str">
        <f t="shared" si="34"/>
        <v>__</v>
      </c>
      <c r="C763" s="244" t="str">
        <f>IF(PAF!C771="","",PAF!C771)</f>
        <v/>
      </c>
      <c r="D763" s="245" t="str">
        <f>IF(N763&lt;&gt;"",PAF!$Y771,"")</f>
        <v/>
      </c>
      <c r="E763" s="246" t="str">
        <f>IF(PAF!D771="","",PAF!D771)</f>
        <v/>
      </c>
      <c r="F763" s="246"/>
      <c r="G763" s="245" t="str">
        <f>IF(PAF!E771="","",PAF!E771)</f>
        <v/>
      </c>
      <c r="H763" s="245" t="str">
        <f>IF(PAF!F771="","",PAF!F771)</f>
        <v/>
      </c>
      <c r="I763" s="247" t="str">
        <f>IF(PAF!G771="","",PAF!G771)</f>
        <v/>
      </c>
      <c r="J763" s="247" t="str">
        <f>IF(PAF!H771="","",PAF!H771)</f>
        <v/>
      </c>
      <c r="K763" s="247"/>
      <c r="L763" s="247"/>
      <c r="M763" s="247"/>
      <c r="N763" s="245" t="str">
        <f>IF(PAF!I771="","",PAF!I771)</f>
        <v/>
      </c>
      <c r="O763" s="245" t="str">
        <f>IF(PAF!J771="","",PAF!J771)</f>
        <v/>
      </c>
      <c r="P763" s="245" t="str">
        <f>IF(PAF!K771="","",PAF!K771)</f>
        <v/>
      </c>
      <c r="Q763" s="245" t="str">
        <f>IF(PAF!L771="","",PAF!L771)</f>
        <v/>
      </c>
      <c r="S763" s="153">
        <f t="shared" si="33"/>
        <v>15</v>
      </c>
      <c r="T763" s="154" t="str">
        <f t="shared" si="35"/>
        <v>No</v>
      </c>
      <c r="U763" s="154">
        <v>757</v>
      </c>
    </row>
    <row r="764" spans="2:21">
      <c r="B764" s="244" t="str">
        <f t="shared" si="34"/>
        <v>__</v>
      </c>
      <c r="C764" s="244" t="str">
        <f>IF(PAF!C772="","",PAF!C772)</f>
        <v/>
      </c>
      <c r="D764" s="245" t="str">
        <f>IF(N764&lt;&gt;"",PAF!$Y772,"")</f>
        <v/>
      </c>
      <c r="E764" s="246" t="str">
        <f>IF(PAF!D772="","",PAF!D772)</f>
        <v/>
      </c>
      <c r="F764" s="246"/>
      <c r="G764" s="245" t="str">
        <f>IF(PAF!E772="","",PAF!E772)</f>
        <v/>
      </c>
      <c r="H764" s="245" t="str">
        <f>IF(PAF!F772="","",PAF!F772)</f>
        <v/>
      </c>
      <c r="I764" s="247" t="str">
        <f>IF(PAF!G772="","",PAF!G772)</f>
        <v/>
      </c>
      <c r="J764" s="247" t="str">
        <f>IF(PAF!H772="","",PAF!H772)</f>
        <v/>
      </c>
      <c r="K764" s="247"/>
      <c r="L764" s="247"/>
      <c r="M764" s="247"/>
      <c r="N764" s="245" t="str">
        <f>IF(PAF!I772="","",PAF!I772)</f>
        <v/>
      </c>
      <c r="O764" s="245" t="str">
        <f>IF(PAF!J772="","",PAF!J772)</f>
        <v/>
      </c>
      <c r="P764" s="245" t="str">
        <f>IF(PAF!K772="","",PAF!K772)</f>
        <v/>
      </c>
      <c r="Q764" s="245" t="str">
        <f>IF(PAF!L772="","",PAF!L772)</f>
        <v/>
      </c>
      <c r="S764" s="153">
        <f t="shared" si="33"/>
        <v>15</v>
      </c>
      <c r="T764" s="154" t="str">
        <f t="shared" si="35"/>
        <v>No</v>
      </c>
      <c r="U764" s="154">
        <v>758</v>
      </c>
    </row>
    <row r="765" spans="2:21">
      <c r="B765" s="244" t="str">
        <f t="shared" si="34"/>
        <v>__</v>
      </c>
      <c r="C765" s="244" t="str">
        <f>IF(PAF!C773="","",PAF!C773)</f>
        <v/>
      </c>
      <c r="D765" s="245" t="str">
        <f>IF(N765&lt;&gt;"",PAF!$Y773,"")</f>
        <v/>
      </c>
      <c r="E765" s="246" t="str">
        <f>IF(PAF!D773="","",PAF!D773)</f>
        <v/>
      </c>
      <c r="F765" s="246"/>
      <c r="G765" s="245" t="str">
        <f>IF(PAF!E773="","",PAF!E773)</f>
        <v/>
      </c>
      <c r="H765" s="245" t="str">
        <f>IF(PAF!F773="","",PAF!F773)</f>
        <v/>
      </c>
      <c r="I765" s="247" t="str">
        <f>IF(PAF!G773="","",PAF!G773)</f>
        <v/>
      </c>
      <c r="J765" s="247" t="str">
        <f>IF(PAF!H773="","",PAF!H773)</f>
        <v/>
      </c>
      <c r="K765" s="247"/>
      <c r="L765" s="247"/>
      <c r="M765" s="247"/>
      <c r="N765" s="245" t="str">
        <f>IF(PAF!I773="","",PAF!I773)</f>
        <v/>
      </c>
      <c r="O765" s="245" t="str">
        <f>IF(PAF!J773="","",PAF!J773)</f>
        <v/>
      </c>
      <c r="P765" s="245" t="str">
        <f>IF(PAF!K773="","",PAF!K773)</f>
        <v/>
      </c>
      <c r="Q765" s="245" t="str">
        <f>IF(PAF!L773="","",PAF!L773)</f>
        <v/>
      </c>
      <c r="S765" s="153">
        <f t="shared" si="33"/>
        <v>15</v>
      </c>
      <c r="T765" s="154" t="str">
        <f t="shared" si="35"/>
        <v>No</v>
      </c>
      <c r="U765" s="154">
        <v>759</v>
      </c>
    </row>
    <row r="766" spans="2:21">
      <c r="B766" s="244" t="str">
        <f t="shared" si="34"/>
        <v>__</v>
      </c>
      <c r="C766" s="244" t="str">
        <f>IF(PAF!C774="","",PAF!C774)</f>
        <v/>
      </c>
      <c r="D766" s="245" t="str">
        <f>IF(N766&lt;&gt;"",PAF!$Y774,"")</f>
        <v/>
      </c>
      <c r="E766" s="246" t="str">
        <f>IF(PAF!D774="","",PAF!D774)</f>
        <v/>
      </c>
      <c r="F766" s="246"/>
      <c r="G766" s="245" t="str">
        <f>IF(PAF!E774="","",PAF!E774)</f>
        <v/>
      </c>
      <c r="H766" s="245" t="str">
        <f>IF(PAF!F774="","",PAF!F774)</f>
        <v/>
      </c>
      <c r="I766" s="247" t="str">
        <f>IF(PAF!G774="","",PAF!G774)</f>
        <v/>
      </c>
      <c r="J766" s="247" t="str">
        <f>IF(PAF!H774="","",PAF!H774)</f>
        <v/>
      </c>
      <c r="K766" s="247"/>
      <c r="L766" s="247"/>
      <c r="M766" s="247"/>
      <c r="N766" s="245" t="str">
        <f>IF(PAF!I774="","",PAF!I774)</f>
        <v/>
      </c>
      <c r="O766" s="245" t="str">
        <f>IF(PAF!J774="","",PAF!J774)</f>
        <v/>
      </c>
      <c r="P766" s="245" t="str">
        <f>IF(PAF!K774="","",PAF!K774)</f>
        <v/>
      </c>
      <c r="Q766" s="245" t="str">
        <f>IF(PAF!L774="","",PAF!L774)</f>
        <v/>
      </c>
      <c r="S766" s="153">
        <f t="shared" si="33"/>
        <v>15</v>
      </c>
      <c r="T766" s="154" t="str">
        <f t="shared" si="35"/>
        <v>No</v>
      </c>
      <c r="U766" s="154">
        <v>760</v>
      </c>
    </row>
    <row r="767" spans="2:21">
      <c r="B767" s="244" t="str">
        <f t="shared" si="34"/>
        <v>__</v>
      </c>
      <c r="C767" s="244" t="str">
        <f>IF(PAF!C775="","",PAF!C775)</f>
        <v/>
      </c>
      <c r="D767" s="245" t="str">
        <f>IF(N767&lt;&gt;"",PAF!$Y775,"")</f>
        <v/>
      </c>
      <c r="E767" s="246" t="str">
        <f>IF(PAF!D775="","",PAF!D775)</f>
        <v/>
      </c>
      <c r="F767" s="246"/>
      <c r="G767" s="245" t="str">
        <f>IF(PAF!E775="","",PAF!E775)</f>
        <v/>
      </c>
      <c r="H767" s="245" t="str">
        <f>IF(PAF!F775="","",PAF!F775)</f>
        <v/>
      </c>
      <c r="I767" s="247" t="str">
        <f>IF(PAF!G775="","",PAF!G775)</f>
        <v/>
      </c>
      <c r="J767" s="247" t="str">
        <f>IF(PAF!H775="","",PAF!H775)</f>
        <v/>
      </c>
      <c r="K767" s="247"/>
      <c r="L767" s="247"/>
      <c r="M767" s="247"/>
      <c r="N767" s="245" t="str">
        <f>IF(PAF!I775="","",PAF!I775)</f>
        <v/>
      </c>
      <c r="O767" s="245" t="str">
        <f>IF(PAF!J775="","",PAF!J775)</f>
        <v/>
      </c>
      <c r="P767" s="245" t="str">
        <f>IF(PAF!K775="","",PAF!K775)</f>
        <v/>
      </c>
      <c r="Q767" s="245" t="str">
        <f>IF(PAF!L775="","",PAF!L775)</f>
        <v/>
      </c>
      <c r="S767" s="153">
        <f t="shared" si="33"/>
        <v>15</v>
      </c>
      <c r="T767" s="154" t="str">
        <f t="shared" si="35"/>
        <v>No</v>
      </c>
      <c r="U767" s="154">
        <v>761</v>
      </c>
    </row>
    <row r="768" spans="2:21">
      <c r="B768" s="244" t="str">
        <f t="shared" si="34"/>
        <v>__</v>
      </c>
      <c r="C768" s="244" t="str">
        <f>IF(PAF!C776="","",PAF!C776)</f>
        <v/>
      </c>
      <c r="D768" s="245" t="str">
        <f>IF(N768&lt;&gt;"",PAF!$Y776,"")</f>
        <v/>
      </c>
      <c r="E768" s="246" t="str">
        <f>IF(PAF!D776="","",PAF!D776)</f>
        <v/>
      </c>
      <c r="F768" s="246"/>
      <c r="G768" s="245" t="str">
        <f>IF(PAF!E776="","",PAF!E776)</f>
        <v/>
      </c>
      <c r="H768" s="245" t="str">
        <f>IF(PAF!F776="","",PAF!F776)</f>
        <v/>
      </c>
      <c r="I768" s="247" t="str">
        <f>IF(PAF!G776="","",PAF!G776)</f>
        <v/>
      </c>
      <c r="J768" s="247" t="str">
        <f>IF(PAF!H776="","",PAF!H776)</f>
        <v/>
      </c>
      <c r="K768" s="247"/>
      <c r="L768" s="247"/>
      <c r="M768" s="247"/>
      <c r="N768" s="245" t="str">
        <f>IF(PAF!I776="","",PAF!I776)</f>
        <v/>
      </c>
      <c r="O768" s="245" t="str">
        <f>IF(PAF!J776="","",PAF!J776)</f>
        <v/>
      </c>
      <c r="P768" s="245" t="str">
        <f>IF(PAF!K776="","",PAF!K776)</f>
        <v/>
      </c>
      <c r="Q768" s="245" t="str">
        <f>IF(PAF!L776="","",PAF!L776)</f>
        <v/>
      </c>
      <c r="S768" s="153">
        <f t="shared" si="33"/>
        <v>15</v>
      </c>
      <c r="T768" s="154" t="str">
        <f t="shared" si="35"/>
        <v>No</v>
      </c>
      <c r="U768" s="154">
        <v>762</v>
      </c>
    </row>
    <row r="769" spans="2:21">
      <c r="B769" s="244" t="str">
        <f t="shared" si="34"/>
        <v>__</v>
      </c>
      <c r="C769" s="244" t="str">
        <f>IF(PAF!C777="","",PAF!C777)</f>
        <v/>
      </c>
      <c r="D769" s="245" t="str">
        <f>IF(N769&lt;&gt;"",PAF!$Y777,"")</f>
        <v/>
      </c>
      <c r="E769" s="246" t="str">
        <f>IF(PAF!D777="","",PAF!D777)</f>
        <v/>
      </c>
      <c r="F769" s="246"/>
      <c r="G769" s="245" t="str">
        <f>IF(PAF!E777="","",PAF!E777)</f>
        <v/>
      </c>
      <c r="H769" s="245" t="str">
        <f>IF(PAF!F777="","",PAF!F777)</f>
        <v/>
      </c>
      <c r="I769" s="247" t="str">
        <f>IF(PAF!G777="","",PAF!G777)</f>
        <v/>
      </c>
      <c r="J769" s="247" t="str">
        <f>IF(PAF!H777="","",PAF!H777)</f>
        <v/>
      </c>
      <c r="K769" s="247"/>
      <c r="L769" s="247"/>
      <c r="M769" s="247"/>
      <c r="N769" s="245" t="str">
        <f>IF(PAF!I777="","",PAF!I777)</f>
        <v/>
      </c>
      <c r="O769" s="245" t="str">
        <f>IF(PAF!J777="","",PAF!J777)</f>
        <v/>
      </c>
      <c r="P769" s="245" t="str">
        <f>IF(PAF!K777="","",PAF!K777)</f>
        <v/>
      </c>
      <c r="Q769" s="245" t="str">
        <f>IF(PAF!L777="","",PAF!L777)</f>
        <v/>
      </c>
      <c r="S769" s="153">
        <f t="shared" si="33"/>
        <v>15</v>
      </c>
      <c r="T769" s="154" t="str">
        <f t="shared" si="35"/>
        <v>No</v>
      </c>
      <c r="U769" s="154">
        <v>763</v>
      </c>
    </row>
    <row r="770" spans="2:21">
      <c r="B770" s="244" t="str">
        <f t="shared" si="34"/>
        <v>__</v>
      </c>
      <c r="C770" s="244" t="str">
        <f>IF(PAF!C778="","",PAF!C778)</f>
        <v/>
      </c>
      <c r="D770" s="245" t="str">
        <f>IF(N770&lt;&gt;"",PAF!$Y778,"")</f>
        <v/>
      </c>
      <c r="E770" s="246" t="str">
        <f>IF(PAF!D778="","",PAF!D778)</f>
        <v/>
      </c>
      <c r="F770" s="246"/>
      <c r="G770" s="245" t="str">
        <f>IF(PAF!E778="","",PAF!E778)</f>
        <v/>
      </c>
      <c r="H770" s="245" t="str">
        <f>IF(PAF!F778="","",PAF!F778)</f>
        <v/>
      </c>
      <c r="I770" s="247" t="str">
        <f>IF(PAF!G778="","",PAF!G778)</f>
        <v/>
      </c>
      <c r="J770" s="247" t="str">
        <f>IF(PAF!H778="","",PAF!H778)</f>
        <v/>
      </c>
      <c r="K770" s="247"/>
      <c r="L770" s="247"/>
      <c r="M770" s="247"/>
      <c r="N770" s="245" t="str">
        <f>IF(PAF!I778="","",PAF!I778)</f>
        <v/>
      </c>
      <c r="O770" s="245" t="str">
        <f>IF(PAF!J778="","",PAF!J778)</f>
        <v/>
      </c>
      <c r="P770" s="245" t="str">
        <f>IF(PAF!K778="","",PAF!K778)</f>
        <v/>
      </c>
      <c r="Q770" s="245" t="str">
        <f>IF(PAF!L778="","",PAF!L778)</f>
        <v/>
      </c>
      <c r="S770" s="153">
        <f t="shared" si="33"/>
        <v>15</v>
      </c>
      <c r="T770" s="154" t="str">
        <f t="shared" si="35"/>
        <v>No</v>
      </c>
      <c r="U770" s="154">
        <v>764</v>
      </c>
    </row>
    <row r="771" spans="2:21">
      <c r="B771" s="244" t="str">
        <f t="shared" si="34"/>
        <v>__</v>
      </c>
      <c r="C771" s="244" t="str">
        <f>IF(PAF!C779="","",PAF!C779)</f>
        <v/>
      </c>
      <c r="D771" s="245" t="str">
        <f>IF(N771&lt;&gt;"",PAF!$Y779,"")</f>
        <v/>
      </c>
      <c r="E771" s="246" t="str">
        <f>IF(PAF!D779="","",PAF!D779)</f>
        <v/>
      </c>
      <c r="F771" s="246"/>
      <c r="G771" s="245" t="str">
        <f>IF(PAF!E779="","",PAF!E779)</f>
        <v/>
      </c>
      <c r="H771" s="245" t="str">
        <f>IF(PAF!F779="","",PAF!F779)</f>
        <v/>
      </c>
      <c r="I771" s="247" t="str">
        <f>IF(PAF!G779="","",PAF!G779)</f>
        <v/>
      </c>
      <c r="J771" s="247" t="str">
        <f>IF(PAF!H779="","",PAF!H779)</f>
        <v/>
      </c>
      <c r="K771" s="247"/>
      <c r="L771" s="247"/>
      <c r="M771" s="247"/>
      <c r="N771" s="245" t="str">
        <f>IF(PAF!I779="","",PAF!I779)</f>
        <v/>
      </c>
      <c r="O771" s="245" t="str">
        <f>IF(PAF!J779="","",PAF!J779)</f>
        <v/>
      </c>
      <c r="P771" s="245" t="str">
        <f>IF(PAF!K779="","",PAF!K779)</f>
        <v/>
      </c>
      <c r="Q771" s="245" t="str">
        <f>IF(PAF!L779="","",PAF!L779)</f>
        <v/>
      </c>
      <c r="S771" s="153">
        <f t="shared" si="33"/>
        <v>15</v>
      </c>
      <c r="T771" s="154" t="str">
        <f t="shared" si="35"/>
        <v>No</v>
      </c>
      <c r="U771" s="154">
        <v>765</v>
      </c>
    </row>
    <row r="772" spans="2:21">
      <c r="B772" s="244" t="str">
        <f t="shared" si="34"/>
        <v>__</v>
      </c>
      <c r="C772" s="244" t="str">
        <f>IF(PAF!C780="","",PAF!C780)</f>
        <v/>
      </c>
      <c r="D772" s="245" t="str">
        <f>IF(N772&lt;&gt;"",PAF!$Y780,"")</f>
        <v/>
      </c>
      <c r="E772" s="246" t="str">
        <f>IF(PAF!D780="","",PAF!D780)</f>
        <v/>
      </c>
      <c r="F772" s="246"/>
      <c r="G772" s="245" t="str">
        <f>IF(PAF!E780="","",PAF!E780)</f>
        <v/>
      </c>
      <c r="H772" s="245" t="str">
        <f>IF(PAF!F780="","",PAF!F780)</f>
        <v/>
      </c>
      <c r="I772" s="247" t="str">
        <f>IF(PAF!G780="","",PAF!G780)</f>
        <v/>
      </c>
      <c r="J772" s="247" t="str">
        <f>IF(PAF!H780="","",PAF!H780)</f>
        <v/>
      </c>
      <c r="K772" s="247"/>
      <c r="L772" s="247"/>
      <c r="M772" s="247"/>
      <c r="N772" s="245" t="str">
        <f>IF(PAF!I780="","",PAF!I780)</f>
        <v/>
      </c>
      <c r="O772" s="245" t="str">
        <f>IF(PAF!J780="","",PAF!J780)</f>
        <v/>
      </c>
      <c r="P772" s="245" t="str">
        <f>IF(PAF!K780="","",PAF!K780)</f>
        <v/>
      </c>
      <c r="Q772" s="245" t="str">
        <f>IF(PAF!L780="","",PAF!L780)</f>
        <v/>
      </c>
      <c r="S772" s="153">
        <f t="shared" si="33"/>
        <v>15</v>
      </c>
      <c r="T772" s="154" t="str">
        <f t="shared" si="35"/>
        <v>No</v>
      </c>
      <c r="U772" s="154">
        <v>766</v>
      </c>
    </row>
    <row r="773" spans="2:21">
      <c r="B773" s="244" t="str">
        <f t="shared" si="34"/>
        <v>__</v>
      </c>
      <c r="C773" s="244" t="str">
        <f>IF(PAF!C781="","",PAF!C781)</f>
        <v/>
      </c>
      <c r="D773" s="245" t="str">
        <f>IF(N773&lt;&gt;"",PAF!$Y781,"")</f>
        <v/>
      </c>
      <c r="E773" s="246" t="str">
        <f>IF(PAF!D781="","",PAF!D781)</f>
        <v/>
      </c>
      <c r="F773" s="246"/>
      <c r="G773" s="245" t="str">
        <f>IF(PAF!E781="","",PAF!E781)</f>
        <v/>
      </c>
      <c r="H773" s="245" t="str">
        <f>IF(PAF!F781="","",PAF!F781)</f>
        <v/>
      </c>
      <c r="I773" s="247" t="str">
        <f>IF(PAF!G781="","",PAF!G781)</f>
        <v/>
      </c>
      <c r="J773" s="247" t="str">
        <f>IF(PAF!H781="","",PAF!H781)</f>
        <v/>
      </c>
      <c r="K773" s="247"/>
      <c r="L773" s="247"/>
      <c r="M773" s="247"/>
      <c r="N773" s="245" t="str">
        <f>IF(PAF!I781="","",PAF!I781)</f>
        <v/>
      </c>
      <c r="O773" s="245" t="str">
        <f>IF(PAF!J781="","",PAF!J781)</f>
        <v/>
      </c>
      <c r="P773" s="245" t="str">
        <f>IF(PAF!K781="","",PAF!K781)</f>
        <v/>
      </c>
      <c r="Q773" s="245" t="str">
        <f>IF(PAF!L781="","",PAF!L781)</f>
        <v/>
      </c>
      <c r="S773" s="153">
        <f t="shared" si="33"/>
        <v>15</v>
      </c>
      <c r="T773" s="154" t="str">
        <f t="shared" si="35"/>
        <v>No</v>
      </c>
      <c r="U773" s="154">
        <v>767</v>
      </c>
    </row>
    <row r="774" spans="2:21">
      <c r="B774" s="244" t="str">
        <f t="shared" si="34"/>
        <v>__</v>
      </c>
      <c r="C774" s="244" t="str">
        <f>IF(PAF!C782="","",PAF!C782)</f>
        <v/>
      </c>
      <c r="D774" s="245" t="str">
        <f>IF(N774&lt;&gt;"",PAF!$Y782,"")</f>
        <v/>
      </c>
      <c r="E774" s="246" t="str">
        <f>IF(PAF!D782="","",PAF!D782)</f>
        <v/>
      </c>
      <c r="F774" s="246"/>
      <c r="G774" s="245" t="str">
        <f>IF(PAF!E782="","",PAF!E782)</f>
        <v/>
      </c>
      <c r="H774" s="245" t="str">
        <f>IF(PAF!F782="","",PAF!F782)</f>
        <v/>
      </c>
      <c r="I774" s="247" t="str">
        <f>IF(PAF!G782="","",PAF!G782)</f>
        <v/>
      </c>
      <c r="J774" s="247" t="str">
        <f>IF(PAF!H782="","",PAF!H782)</f>
        <v/>
      </c>
      <c r="K774" s="247"/>
      <c r="L774" s="247"/>
      <c r="M774" s="247"/>
      <c r="N774" s="245" t="str">
        <f>IF(PAF!I782="","",PAF!I782)</f>
        <v/>
      </c>
      <c r="O774" s="245" t="str">
        <f>IF(PAF!J782="","",PAF!J782)</f>
        <v/>
      </c>
      <c r="P774" s="245" t="str">
        <f>IF(PAF!K782="","",PAF!K782)</f>
        <v/>
      </c>
      <c r="Q774" s="245" t="str">
        <f>IF(PAF!L782="","",PAF!L782)</f>
        <v/>
      </c>
      <c r="S774" s="153">
        <f t="shared" si="33"/>
        <v>15</v>
      </c>
      <c r="T774" s="154" t="str">
        <f t="shared" si="35"/>
        <v>No</v>
      </c>
      <c r="U774" s="154">
        <v>768</v>
      </c>
    </row>
    <row r="775" spans="2:21">
      <c r="B775" s="244" t="str">
        <f t="shared" si="34"/>
        <v>__</v>
      </c>
      <c r="C775" s="244" t="str">
        <f>IF(PAF!C783="","",PAF!C783)</f>
        <v/>
      </c>
      <c r="D775" s="245" t="str">
        <f>IF(N775&lt;&gt;"",PAF!$Y783,"")</f>
        <v/>
      </c>
      <c r="E775" s="246" t="str">
        <f>IF(PAF!D783="","",PAF!D783)</f>
        <v/>
      </c>
      <c r="F775" s="246"/>
      <c r="G775" s="245" t="str">
        <f>IF(PAF!E783="","",PAF!E783)</f>
        <v/>
      </c>
      <c r="H775" s="245" t="str">
        <f>IF(PAF!F783="","",PAF!F783)</f>
        <v/>
      </c>
      <c r="I775" s="247" t="str">
        <f>IF(PAF!G783="","",PAF!G783)</f>
        <v/>
      </c>
      <c r="J775" s="247" t="str">
        <f>IF(PAF!H783="","",PAF!H783)</f>
        <v/>
      </c>
      <c r="K775" s="247"/>
      <c r="L775" s="247"/>
      <c r="M775" s="247"/>
      <c r="N775" s="245" t="str">
        <f>IF(PAF!I783="","",PAF!I783)</f>
        <v/>
      </c>
      <c r="O775" s="245" t="str">
        <f>IF(PAF!J783="","",PAF!J783)</f>
        <v/>
      </c>
      <c r="P775" s="245" t="str">
        <f>IF(PAF!K783="","",PAF!K783)</f>
        <v/>
      </c>
      <c r="Q775" s="245" t="str">
        <f>IF(PAF!L783="","",PAF!L783)</f>
        <v/>
      </c>
      <c r="S775" s="153">
        <f t="shared" ref="S775:S838" si="36">COUNTIF(C775:Q775,"")</f>
        <v>15</v>
      </c>
      <c r="T775" s="154" t="str">
        <f t="shared" si="35"/>
        <v>No</v>
      </c>
      <c r="U775" s="154">
        <v>769</v>
      </c>
    </row>
    <row r="776" spans="2:21">
      <c r="B776" s="244" t="str">
        <f t="shared" ref="B776:B839" si="37">CONCATENATE($D$2,"_",$D$3,"_",$D$4)</f>
        <v>__</v>
      </c>
      <c r="C776" s="244" t="str">
        <f>IF(PAF!C784="","",PAF!C784)</f>
        <v/>
      </c>
      <c r="D776" s="245" t="str">
        <f>IF(N776&lt;&gt;"",PAF!$Y784,"")</f>
        <v/>
      </c>
      <c r="E776" s="246" t="str">
        <f>IF(PAF!D784="","",PAF!D784)</f>
        <v/>
      </c>
      <c r="F776" s="246"/>
      <c r="G776" s="245" t="str">
        <f>IF(PAF!E784="","",PAF!E784)</f>
        <v/>
      </c>
      <c r="H776" s="245" t="str">
        <f>IF(PAF!F784="","",PAF!F784)</f>
        <v/>
      </c>
      <c r="I776" s="247" t="str">
        <f>IF(PAF!G784="","",PAF!G784)</f>
        <v/>
      </c>
      <c r="J776" s="247" t="str">
        <f>IF(PAF!H784="","",PAF!H784)</f>
        <v/>
      </c>
      <c r="K776" s="247"/>
      <c r="L776" s="247"/>
      <c r="M776" s="247"/>
      <c r="N776" s="245" t="str">
        <f>IF(PAF!I784="","",PAF!I784)</f>
        <v/>
      </c>
      <c r="O776" s="245" t="str">
        <f>IF(PAF!J784="","",PAF!J784)</f>
        <v/>
      </c>
      <c r="P776" s="245" t="str">
        <f>IF(PAF!K784="","",PAF!K784)</f>
        <v/>
      </c>
      <c r="Q776" s="245" t="str">
        <f>IF(PAF!L784="","",PAF!L784)</f>
        <v/>
      </c>
      <c r="S776" s="153">
        <f t="shared" si="36"/>
        <v>15</v>
      </c>
      <c r="T776" s="154" t="str">
        <f t="shared" ref="T776:T839" si="38">IF(AND(S776&gt;4,S776&lt;14),"Missing data","No")</f>
        <v>No</v>
      </c>
      <c r="U776" s="154">
        <v>770</v>
      </c>
    </row>
    <row r="777" spans="2:21">
      <c r="B777" s="244" t="str">
        <f t="shared" si="37"/>
        <v>__</v>
      </c>
      <c r="C777" s="244" t="str">
        <f>IF(PAF!C785="","",PAF!C785)</f>
        <v/>
      </c>
      <c r="D777" s="245" t="str">
        <f>IF(N777&lt;&gt;"",PAF!$Y785,"")</f>
        <v/>
      </c>
      <c r="E777" s="246" t="str">
        <f>IF(PAF!D785="","",PAF!D785)</f>
        <v/>
      </c>
      <c r="F777" s="246"/>
      <c r="G777" s="245" t="str">
        <f>IF(PAF!E785="","",PAF!E785)</f>
        <v/>
      </c>
      <c r="H777" s="245" t="str">
        <f>IF(PAF!F785="","",PAF!F785)</f>
        <v/>
      </c>
      <c r="I777" s="247" t="str">
        <f>IF(PAF!G785="","",PAF!G785)</f>
        <v/>
      </c>
      <c r="J777" s="247" t="str">
        <f>IF(PAF!H785="","",PAF!H785)</f>
        <v/>
      </c>
      <c r="K777" s="247"/>
      <c r="L777" s="247"/>
      <c r="M777" s="247"/>
      <c r="N777" s="245" t="str">
        <f>IF(PAF!I785="","",PAF!I785)</f>
        <v/>
      </c>
      <c r="O777" s="245" t="str">
        <f>IF(PAF!J785="","",PAF!J785)</f>
        <v/>
      </c>
      <c r="P777" s="245" t="str">
        <f>IF(PAF!K785="","",PAF!K785)</f>
        <v/>
      </c>
      <c r="Q777" s="245" t="str">
        <f>IF(PAF!L785="","",PAF!L785)</f>
        <v/>
      </c>
      <c r="S777" s="153">
        <f t="shared" si="36"/>
        <v>15</v>
      </c>
      <c r="T777" s="154" t="str">
        <f t="shared" si="38"/>
        <v>No</v>
      </c>
      <c r="U777" s="154">
        <v>771</v>
      </c>
    </row>
    <row r="778" spans="2:21">
      <c r="B778" s="244" t="str">
        <f t="shared" si="37"/>
        <v>__</v>
      </c>
      <c r="C778" s="244" t="str">
        <f>IF(PAF!C786="","",PAF!C786)</f>
        <v/>
      </c>
      <c r="D778" s="245" t="str">
        <f>IF(N778&lt;&gt;"",PAF!$Y786,"")</f>
        <v/>
      </c>
      <c r="E778" s="246" t="str">
        <f>IF(PAF!D786="","",PAF!D786)</f>
        <v/>
      </c>
      <c r="F778" s="246"/>
      <c r="G778" s="245" t="str">
        <f>IF(PAF!E786="","",PAF!E786)</f>
        <v/>
      </c>
      <c r="H778" s="245" t="str">
        <f>IF(PAF!F786="","",PAF!F786)</f>
        <v/>
      </c>
      <c r="I778" s="247" t="str">
        <f>IF(PAF!G786="","",PAF!G786)</f>
        <v/>
      </c>
      <c r="J778" s="247" t="str">
        <f>IF(PAF!H786="","",PAF!H786)</f>
        <v/>
      </c>
      <c r="K778" s="247"/>
      <c r="L778" s="247"/>
      <c r="M778" s="247"/>
      <c r="N778" s="245" t="str">
        <f>IF(PAF!I786="","",PAF!I786)</f>
        <v/>
      </c>
      <c r="O778" s="245" t="str">
        <f>IF(PAF!J786="","",PAF!J786)</f>
        <v/>
      </c>
      <c r="P778" s="245" t="str">
        <f>IF(PAF!K786="","",PAF!K786)</f>
        <v/>
      </c>
      <c r="Q778" s="245" t="str">
        <f>IF(PAF!L786="","",PAF!L786)</f>
        <v/>
      </c>
      <c r="S778" s="153">
        <f t="shared" si="36"/>
        <v>15</v>
      </c>
      <c r="T778" s="154" t="str">
        <f t="shared" si="38"/>
        <v>No</v>
      </c>
      <c r="U778" s="154">
        <v>772</v>
      </c>
    </row>
    <row r="779" spans="2:21">
      <c r="B779" s="244" t="str">
        <f t="shared" si="37"/>
        <v>__</v>
      </c>
      <c r="C779" s="244" t="str">
        <f>IF(PAF!C787="","",PAF!C787)</f>
        <v/>
      </c>
      <c r="D779" s="245" t="str">
        <f>IF(N779&lt;&gt;"",PAF!$Y787,"")</f>
        <v/>
      </c>
      <c r="E779" s="246" t="str">
        <f>IF(PAF!D787="","",PAF!D787)</f>
        <v/>
      </c>
      <c r="F779" s="246"/>
      <c r="G779" s="245" t="str">
        <f>IF(PAF!E787="","",PAF!E787)</f>
        <v/>
      </c>
      <c r="H779" s="245" t="str">
        <f>IF(PAF!F787="","",PAF!F787)</f>
        <v/>
      </c>
      <c r="I779" s="247" t="str">
        <f>IF(PAF!G787="","",PAF!G787)</f>
        <v/>
      </c>
      <c r="J779" s="247" t="str">
        <f>IF(PAF!H787="","",PAF!H787)</f>
        <v/>
      </c>
      <c r="K779" s="247"/>
      <c r="L779" s="247"/>
      <c r="M779" s="247"/>
      <c r="N779" s="245" t="str">
        <f>IF(PAF!I787="","",PAF!I787)</f>
        <v/>
      </c>
      <c r="O779" s="245" t="str">
        <f>IF(PAF!J787="","",PAF!J787)</f>
        <v/>
      </c>
      <c r="P779" s="245" t="str">
        <f>IF(PAF!K787="","",PAF!K787)</f>
        <v/>
      </c>
      <c r="Q779" s="245" t="str">
        <f>IF(PAF!L787="","",PAF!L787)</f>
        <v/>
      </c>
      <c r="S779" s="153">
        <f t="shared" si="36"/>
        <v>15</v>
      </c>
      <c r="T779" s="154" t="str">
        <f t="shared" si="38"/>
        <v>No</v>
      </c>
      <c r="U779" s="154">
        <v>773</v>
      </c>
    </row>
    <row r="780" spans="2:21">
      <c r="B780" s="244" t="str">
        <f t="shared" si="37"/>
        <v>__</v>
      </c>
      <c r="C780" s="244" t="str">
        <f>IF(PAF!C788="","",PAF!C788)</f>
        <v/>
      </c>
      <c r="D780" s="245" t="str">
        <f>IF(N780&lt;&gt;"",PAF!$Y788,"")</f>
        <v/>
      </c>
      <c r="E780" s="246" t="str">
        <f>IF(PAF!D788="","",PAF!D788)</f>
        <v/>
      </c>
      <c r="F780" s="246"/>
      <c r="G780" s="245" t="str">
        <f>IF(PAF!E788="","",PAF!E788)</f>
        <v/>
      </c>
      <c r="H780" s="245" t="str">
        <f>IF(PAF!F788="","",PAF!F788)</f>
        <v/>
      </c>
      <c r="I780" s="247" t="str">
        <f>IF(PAF!G788="","",PAF!G788)</f>
        <v/>
      </c>
      <c r="J780" s="247" t="str">
        <f>IF(PAF!H788="","",PAF!H788)</f>
        <v/>
      </c>
      <c r="K780" s="247"/>
      <c r="L780" s="247"/>
      <c r="M780" s="247"/>
      <c r="N780" s="245" t="str">
        <f>IF(PAF!I788="","",PAF!I788)</f>
        <v/>
      </c>
      <c r="O780" s="245" t="str">
        <f>IF(PAF!J788="","",PAF!J788)</f>
        <v/>
      </c>
      <c r="P780" s="245" t="str">
        <f>IF(PAF!K788="","",PAF!K788)</f>
        <v/>
      </c>
      <c r="Q780" s="245" t="str">
        <f>IF(PAF!L788="","",PAF!L788)</f>
        <v/>
      </c>
      <c r="S780" s="153">
        <f t="shared" si="36"/>
        <v>15</v>
      </c>
      <c r="T780" s="154" t="str">
        <f t="shared" si="38"/>
        <v>No</v>
      </c>
      <c r="U780" s="154">
        <v>774</v>
      </c>
    </row>
    <row r="781" spans="2:21">
      <c r="B781" s="244" t="str">
        <f t="shared" si="37"/>
        <v>__</v>
      </c>
      <c r="C781" s="244" t="str">
        <f>IF(PAF!C789="","",PAF!C789)</f>
        <v/>
      </c>
      <c r="D781" s="245" t="str">
        <f>IF(N781&lt;&gt;"",PAF!$Y789,"")</f>
        <v/>
      </c>
      <c r="E781" s="246" t="str">
        <f>IF(PAF!D789="","",PAF!D789)</f>
        <v/>
      </c>
      <c r="F781" s="246"/>
      <c r="G781" s="245" t="str">
        <f>IF(PAF!E789="","",PAF!E789)</f>
        <v/>
      </c>
      <c r="H781" s="245" t="str">
        <f>IF(PAF!F789="","",PAF!F789)</f>
        <v/>
      </c>
      <c r="I781" s="247" t="str">
        <f>IF(PAF!G789="","",PAF!G789)</f>
        <v/>
      </c>
      <c r="J781" s="247" t="str">
        <f>IF(PAF!H789="","",PAF!H789)</f>
        <v/>
      </c>
      <c r="K781" s="247"/>
      <c r="L781" s="247"/>
      <c r="M781" s="247"/>
      <c r="N781" s="245" t="str">
        <f>IF(PAF!I789="","",PAF!I789)</f>
        <v/>
      </c>
      <c r="O781" s="245" t="str">
        <f>IF(PAF!J789="","",PAF!J789)</f>
        <v/>
      </c>
      <c r="P781" s="245" t="str">
        <f>IF(PAF!K789="","",PAF!K789)</f>
        <v/>
      </c>
      <c r="Q781" s="245" t="str">
        <f>IF(PAF!L789="","",PAF!L789)</f>
        <v/>
      </c>
      <c r="S781" s="153">
        <f t="shared" si="36"/>
        <v>15</v>
      </c>
      <c r="T781" s="154" t="str">
        <f t="shared" si="38"/>
        <v>No</v>
      </c>
      <c r="U781" s="154">
        <v>775</v>
      </c>
    </row>
    <row r="782" spans="2:21">
      <c r="B782" s="244" t="str">
        <f t="shared" si="37"/>
        <v>__</v>
      </c>
      <c r="C782" s="244" t="str">
        <f>IF(PAF!C790="","",PAF!C790)</f>
        <v/>
      </c>
      <c r="D782" s="245" t="str">
        <f>IF(N782&lt;&gt;"",PAF!$Y790,"")</f>
        <v/>
      </c>
      <c r="E782" s="246" t="str">
        <f>IF(PAF!D790="","",PAF!D790)</f>
        <v/>
      </c>
      <c r="F782" s="246"/>
      <c r="G782" s="245" t="str">
        <f>IF(PAF!E790="","",PAF!E790)</f>
        <v/>
      </c>
      <c r="H782" s="245" t="str">
        <f>IF(PAF!F790="","",PAF!F790)</f>
        <v/>
      </c>
      <c r="I782" s="247" t="str">
        <f>IF(PAF!G790="","",PAF!G790)</f>
        <v/>
      </c>
      <c r="J782" s="247" t="str">
        <f>IF(PAF!H790="","",PAF!H790)</f>
        <v/>
      </c>
      <c r="K782" s="247"/>
      <c r="L782" s="247"/>
      <c r="M782" s="247"/>
      <c r="N782" s="245" t="str">
        <f>IF(PAF!I790="","",PAF!I790)</f>
        <v/>
      </c>
      <c r="O782" s="245" t="str">
        <f>IF(PAF!J790="","",PAF!J790)</f>
        <v/>
      </c>
      <c r="P782" s="245" t="str">
        <f>IF(PAF!K790="","",PAF!K790)</f>
        <v/>
      </c>
      <c r="Q782" s="245" t="str">
        <f>IF(PAF!L790="","",PAF!L790)</f>
        <v/>
      </c>
      <c r="S782" s="153">
        <f t="shared" si="36"/>
        <v>15</v>
      </c>
      <c r="T782" s="154" t="str">
        <f t="shared" si="38"/>
        <v>No</v>
      </c>
      <c r="U782" s="154">
        <v>776</v>
      </c>
    </row>
    <row r="783" spans="2:21">
      <c r="B783" s="244" t="str">
        <f t="shared" si="37"/>
        <v>__</v>
      </c>
      <c r="C783" s="244" t="str">
        <f>IF(PAF!C791="","",PAF!C791)</f>
        <v/>
      </c>
      <c r="D783" s="245" t="str">
        <f>IF(N783&lt;&gt;"",PAF!$Y791,"")</f>
        <v/>
      </c>
      <c r="E783" s="246" t="str">
        <f>IF(PAF!D791="","",PAF!D791)</f>
        <v/>
      </c>
      <c r="F783" s="246"/>
      <c r="G783" s="245" t="str">
        <f>IF(PAF!E791="","",PAF!E791)</f>
        <v/>
      </c>
      <c r="H783" s="245" t="str">
        <f>IF(PAF!F791="","",PAF!F791)</f>
        <v/>
      </c>
      <c r="I783" s="247" t="str">
        <f>IF(PAF!G791="","",PAF!G791)</f>
        <v/>
      </c>
      <c r="J783" s="247" t="str">
        <f>IF(PAF!H791="","",PAF!H791)</f>
        <v/>
      </c>
      <c r="K783" s="247"/>
      <c r="L783" s="247"/>
      <c r="M783" s="247"/>
      <c r="N783" s="245" t="str">
        <f>IF(PAF!I791="","",PAF!I791)</f>
        <v/>
      </c>
      <c r="O783" s="245" t="str">
        <f>IF(PAF!J791="","",PAF!J791)</f>
        <v/>
      </c>
      <c r="P783" s="245" t="str">
        <f>IF(PAF!K791="","",PAF!K791)</f>
        <v/>
      </c>
      <c r="Q783" s="245" t="str">
        <f>IF(PAF!L791="","",PAF!L791)</f>
        <v/>
      </c>
      <c r="S783" s="153">
        <f t="shared" si="36"/>
        <v>15</v>
      </c>
      <c r="T783" s="154" t="str">
        <f t="shared" si="38"/>
        <v>No</v>
      </c>
      <c r="U783" s="154">
        <v>777</v>
      </c>
    </row>
    <row r="784" spans="2:21">
      <c r="B784" s="244" t="str">
        <f t="shared" si="37"/>
        <v>__</v>
      </c>
      <c r="C784" s="244" t="str">
        <f>IF(PAF!C792="","",PAF!C792)</f>
        <v/>
      </c>
      <c r="D784" s="245" t="str">
        <f>IF(N784&lt;&gt;"",PAF!$Y792,"")</f>
        <v/>
      </c>
      <c r="E784" s="246" t="str">
        <f>IF(PAF!D792="","",PAF!D792)</f>
        <v/>
      </c>
      <c r="F784" s="246"/>
      <c r="G784" s="245" t="str">
        <f>IF(PAF!E792="","",PAF!E792)</f>
        <v/>
      </c>
      <c r="H784" s="245" t="str">
        <f>IF(PAF!F792="","",PAF!F792)</f>
        <v/>
      </c>
      <c r="I784" s="247" t="str">
        <f>IF(PAF!G792="","",PAF!G792)</f>
        <v/>
      </c>
      <c r="J784" s="247" t="str">
        <f>IF(PAF!H792="","",PAF!H792)</f>
        <v/>
      </c>
      <c r="K784" s="247"/>
      <c r="L784" s="247"/>
      <c r="M784" s="247"/>
      <c r="N784" s="245" t="str">
        <f>IF(PAF!I792="","",PAF!I792)</f>
        <v/>
      </c>
      <c r="O784" s="245" t="str">
        <f>IF(PAF!J792="","",PAF!J792)</f>
        <v/>
      </c>
      <c r="P784" s="245" t="str">
        <f>IF(PAF!K792="","",PAF!K792)</f>
        <v/>
      </c>
      <c r="Q784" s="245" t="str">
        <f>IF(PAF!L792="","",PAF!L792)</f>
        <v/>
      </c>
      <c r="S784" s="153">
        <f t="shared" si="36"/>
        <v>15</v>
      </c>
      <c r="T784" s="154" t="str">
        <f t="shared" si="38"/>
        <v>No</v>
      </c>
      <c r="U784" s="154">
        <v>778</v>
      </c>
    </row>
    <row r="785" spans="2:21">
      <c r="B785" s="244" t="str">
        <f t="shared" si="37"/>
        <v>__</v>
      </c>
      <c r="C785" s="244" t="str">
        <f>IF(PAF!C793="","",PAF!C793)</f>
        <v/>
      </c>
      <c r="D785" s="245" t="str">
        <f>IF(N785&lt;&gt;"",PAF!$Y793,"")</f>
        <v/>
      </c>
      <c r="E785" s="246" t="str">
        <f>IF(PAF!D793="","",PAF!D793)</f>
        <v/>
      </c>
      <c r="F785" s="246"/>
      <c r="G785" s="245" t="str">
        <f>IF(PAF!E793="","",PAF!E793)</f>
        <v/>
      </c>
      <c r="H785" s="245" t="str">
        <f>IF(PAF!F793="","",PAF!F793)</f>
        <v/>
      </c>
      <c r="I785" s="247" t="str">
        <f>IF(PAF!G793="","",PAF!G793)</f>
        <v/>
      </c>
      <c r="J785" s="247" t="str">
        <f>IF(PAF!H793="","",PAF!H793)</f>
        <v/>
      </c>
      <c r="K785" s="247"/>
      <c r="L785" s="247"/>
      <c r="M785" s="247"/>
      <c r="N785" s="245" t="str">
        <f>IF(PAF!I793="","",PAF!I793)</f>
        <v/>
      </c>
      <c r="O785" s="245" t="str">
        <f>IF(PAF!J793="","",PAF!J793)</f>
        <v/>
      </c>
      <c r="P785" s="245" t="str">
        <f>IF(PAF!K793="","",PAF!K793)</f>
        <v/>
      </c>
      <c r="Q785" s="245" t="str">
        <f>IF(PAF!L793="","",PAF!L793)</f>
        <v/>
      </c>
      <c r="S785" s="153">
        <f t="shared" si="36"/>
        <v>15</v>
      </c>
      <c r="T785" s="154" t="str">
        <f t="shared" si="38"/>
        <v>No</v>
      </c>
      <c r="U785" s="154">
        <v>779</v>
      </c>
    </row>
    <row r="786" spans="2:21">
      <c r="B786" s="244" t="str">
        <f t="shared" si="37"/>
        <v>__</v>
      </c>
      <c r="C786" s="244" t="str">
        <f>IF(PAF!C794="","",PAF!C794)</f>
        <v/>
      </c>
      <c r="D786" s="245" t="str">
        <f>IF(N786&lt;&gt;"",PAF!$Y794,"")</f>
        <v/>
      </c>
      <c r="E786" s="246" t="str">
        <f>IF(PAF!D794="","",PAF!D794)</f>
        <v/>
      </c>
      <c r="F786" s="246"/>
      <c r="G786" s="245" t="str">
        <f>IF(PAF!E794="","",PAF!E794)</f>
        <v/>
      </c>
      <c r="H786" s="245" t="str">
        <f>IF(PAF!F794="","",PAF!F794)</f>
        <v/>
      </c>
      <c r="I786" s="247" t="str">
        <f>IF(PAF!G794="","",PAF!G794)</f>
        <v/>
      </c>
      <c r="J786" s="247" t="str">
        <f>IF(PAF!H794="","",PAF!H794)</f>
        <v/>
      </c>
      <c r="K786" s="247"/>
      <c r="L786" s="247"/>
      <c r="M786" s="247"/>
      <c r="N786" s="245" t="str">
        <f>IF(PAF!I794="","",PAF!I794)</f>
        <v/>
      </c>
      <c r="O786" s="245" t="str">
        <f>IF(PAF!J794="","",PAF!J794)</f>
        <v/>
      </c>
      <c r="P786" s="245" t="str">
        <f>IF(PAF!K794="","",PAF!K794)</f>
        <v/>
      </c>
      <c r="Q786" s="245" t="str">
        <f>IF(PAF!L794="","",PAF!L794)</f>
        <v/>
      </c>
      <c r="S786" s="153">
        <f t="shared" si="36"/>
        <v>15</v>
      </c>
      <c r="T786" s="154" t="str">
        <f t="shared" si="38"/>
        <v>No</v>
      </c>
      <c r="U786" s="154">
        <v>780</v>
      </c>
    </row>
    <row r="787" spans="2:21">
      <c r="B787" s="244" t="str">
        <f t="shared" si="37"/>
        <v>__</v>
      </c>
      <c r="C787" s="244" t="str">
        <f>IF(PAF!C795="","",PAF!C795)</f>
        <v/>
      </c>
      <c r="D787" s="245" t="str">
        <f>IF(N787&lt;&gt;"",PAF!$Y795,"")</f>
        <v/>
      </c>
      <c r="E787" s="246" t="str">
        <f>IF(PAF!D795="","",PAF!D795)</f>
        <v/>
      </c>
      <c r="F787" s="246"/>
      <c r="G787" s="245" t="str">
        <f>IF(PAF!E795="","",PAF!E795)</f>
        <v/>
      </c>
      <c r="H787" s="245" t="str">
        <f>IF(PAF!F795="","",PAF!F795)</f>
        <v/>
      </c>
      <c r="I787" s="247" t="str">
        <f>IF(PAF!G795="","",PAF!G795)</f>
        <v/>
      </c>
      <c r="J787" s="247" t="str">
        <f>IF(PAF!H795="","",PAF!H795)</f>
        <v/>
      </c>
      <c r="K787" s="247"/>
      <c r="L787" s="247"/>
      <c r="M787" s="247"/>
      <c r="N787" s="245" t="str">
        <f>IF(PAF!I795="","",PAF!I795)</f>
        <v/>
      </c>
      <c r="O787" s="245" t="str">
        <f>IF(PAF!J795="","",PAF!J795)</f>
        <v/>
      </c>
      <c r="P787" s="245" t="str">
        <f>IF(PAF!K795="","",PAF!K795)</f>
        <v/>
      </c>
      <c r="Q787" s="245" t="str">
        <f>IF(PAF!L795="","",PAF!L795)</f>
        <v/>
      </c>
      <c r="S787" s="153">
        <f t="shared" si="36"/>
        <v>15</v>
      </c>
      <c r="T787" s="154" t="str">
        <f t="shared" si="38"/>
        <v>No</v>
      </c>
      <c r="U787" s="154">
        <v>781</v>
      </c>
    </row>
    <row r="788" spans="2:21">
      <c r="B788" s="244" t="str">
        <f t="shared" si="37"/>
        <v>__</v>
      </c>
      <c r="C788" s="244" t="str">
        <f>IF(PAF!C796="","",PAF!C796)</f>
        <v/>
      </c>
      <c r="D788" s="245" t="str">
        <f>IF(N788&lt;&gt;"",PAF!$Y796,"")</f>
        <v/>
      </c>
      <c r="E788" s="246" t="str">
        <f>IF(PAF!D796="","",PAF!D796)</f>
        <v/>
      </c>
      <c r="F788" s="246"/>
      <c r="G788" s="245" t="str">
        <f>IF(PAF!E796="","",PAF!E796)</f>
        <v/>
      </c>
      <c r="H788" s="245" t="str">
        <f>IF(PAF!F796="","",PAF!F796)</f>
        <v/>
      </c>
      <c r="I788" s="247" t="str">
        <f>IF(PAF!G796="","",PAF!G796)</f>
        <v/>
      </c>
      <c r="J788" s="247" t="str">
        <f>IF(PAF!H796="","",PAF!H796)</f>
        <v/>
      </c>
      <c r="K788" s="247"/>
      <c r="L788" s="247"/>
      <c r="M788" s="247"/>
      <c r="N788" s="245" t="str">
        <f>IF(PAF!I796="","",PAF!I796)</f>
        <v/>
      </c>
      <c r="O788" s="245" t="str">
        <f>IF(PAF!J796="","",PAF!J796)</f>
        <v/>
      </c>
      <c r="P788" s="245" t="str">
        <f>IF(PAF!K796="","",PAF!K796)</f>
        <v/>
      </c>
      <c r="Q788" s="245" t="str">
        <f>IF(PAF!L796="","",PAF!L796)</f>
        <v/>
      </c>
      <c r="S788" s="153">
        <f t="shared" si="36"/>
        <v>15</v>
      </c>
      <c r="T788" s="154" t="str">
        <f t="shared" si="38"/>
        <v>No</v>
      </c>
      <c r="U788" s="154">
        <v>782</v>
      </c>
    </row>
    <row r="789" spans="2:21">
      <c r="B789" s="244" t="str">
        <f t="shared" si="37"/>
        <v>__</v>
      </c>
      <c r="C789" s="244" t="str">
        <f>IF(PAF!C797="","",PAF!C797)</f>
        <v/>
      </c>
      <c r="D789" s="245" t="str">
        <f>IF(N789&lt;&gt;"",PAF!$Y797,"")</f>
        <v/>
      </c>
      <c r="E789" s="246" t="str">
        <f>IF(PAF!D797="","",PAF!D797)</f>
        <v/>
      </c>
      <c r="F789" s="246"/>
      <c r="G789" s="245" t="str">
        <f>IF(PAF!E797="","",PAF!E797)</f>
        <v/>
      </c>
      <c r="H789" s="245" t="str">
        <f>IF(PAF!F797="","",PAF!F797)</f>
        <v/>
      </c>
      <c r="I789" s="247" t="str">
        <f>IF(PAF!G797="","",PAF!G797)</f>
        <v/>
      </c>
      <c r="J789" s="247" t="str">
        <f>IF(PAF!H797="","",PAF!H797)</f>
        <v/>
      </c>
      <c r="K789" s="247"/>
      <c r="L789" s="247"/>
      <c r="M789" s="247"/>
      <c r="N789" s="245" t="str">
        <f>IF(PAF!I797="","",PAF!I797)</f>
        <v/>
      </c>
      <c r="O789" s="245" t="str">
        <f>IF(PAF!J797="","",PAF!J797)</f>
        <v/>
      </c>
      <c r="P789" s="245" t="str">
        <f>IF(PAF!K797="","",PAF!K797)</f>
        <v/>
      </c>
      <c r="Q789" s="245" t="str">
        <f>IF(PAF!L797="","",PAF!L797)</f>
        <v/>
      </c>
      <c r="S789" s="153">
        <f t="shared" si="36"/>
        <v>15</v>
      </c>
      <c r="T789" s="154" t="str">
        <f t="shared" si="38"/>
        <v>No</v>
      </c>
      <c r="U789" s="154">
        <v>783</v>
      </c>
    </row>
    <row r="790" spans="2:21">
      <c r="B790" s="244" t="str">
        <f t="shared" si="37"/>
        <v>__</v>
      </c>
      <c r="C790" s="244" t="str">
        <f>IF(PAF!C798="","",PAF!C798)</f>
        <v/>
      </c>
      <c r="D790" s="245" t="str">
        <f>IF(N790&lt;&gt;"",PAF!$Y798,"")</f>
        <v/>
      </c>
      <c r="E790" s="246" t="str">
        <f>IF(PAF!D798="","",PAF!D798)</f>
        <v/>
      </c>
      <c r="F790" s="246"/>
      <c r="G790" s="245" t="str">
        <f>IF(PAF!E798="","",PAF!E798)</f>
        <v/>
      </c>
      <c r="H790" s="245" t="str">
        <f>IF(PAF!F798="","",PAF!F798)</f>
        <v/>
      </c>
      <c r="I790" s="247" t="str">
        <f>IF(PAF!G798="","",PAF!G798)</f>
        <v/>
      </c>
      <c r="J790" s="247" t="str">
        <f>IF(PAF!H798="","",PAF!H798)</f>
        <v/>
      </c>
      <c r="K790" s="247"/>
      <c r="L790" s="247"/>
      <c r="M790" s="247"/>
      <c r="N790" s="245" t="str">
        <f>IF(PAF!I798="","",PAF!I798)</f>
        <v/>
      </c>
      <c r="O790" s="245" t="str">
        <f>IF(PAF!J798="","",PAF!J798)</f>
        <v/>
      </c>
      <c r="P790" s="245" t="str">
        <f>IF(PAF!K798="","",PAF!K798)</f>
        <v/>
      </c>
      <c r="Q790" s="245" t="str">
        <f>IF(PAF!L798="","",PAF!L798)</f>
        <v/>
      </c>
      <c r="S790" s="153">
        <f t="shared" si="36"/>
        <v>15</v>
      </c>
      <c r="T790" s="154" t="str">
        <f t="shared" si="38"/>
        <v>No</v>
      </c>
      <c r="U790" s="154">
        <v>784</v>
      </c>
    </row>
    <row r="791" spans="2:21">
      <c r="B791" s="244" t="str">
        <f t="shared" si="37"/>
        <v>__</v>
      </c>
      <c r="C791" s="244" t="str">
        <f>IF(PAF!C799="","",PAF!C799)</f>
        <v/>
      </c>
      <c r="D791" s="245" t="str">
        <f>IF(N791&lt;&gt;"",PAF!$Y799,"")</f>
        <v/>
      </c>
      <c r="E791" s="246" t="str">
        <f>IF(PAF!D799="","",PAF!D799)</f>
        <v/>
      </c>
      <c r="F791" s="246"/>
      <c r="G791" s="245" t="str">
        <f>IF(PAF!E799="","",PAF!E799)</f>
        <v/>
      </c>
      <c r="H791" s="245" t="str">
        <f>IF(PAF!F799="","",PAF!F799)</f>
        <v/>
      </c>
      <c r="I791" s="247" t="str">
        <f>IF(PAF!G799="","",PAF!G799)</f>
        <v/>
      </c>
      <c r="J791" s="247" t="str">
        <f>IF(PAF!H799="","",PAF!H799)</f>
        <v/>
      </c>
      <c r="K791" s="247"/>
      <c r="L791" s="247"/>
      <c r="M791" s="247"/>
      <c r="N791" s="245" t="str">
        <f>IF(PAF!I799="","",PAF!I799)</f>
        <v/>
      </c>
      <c r="O791" s="245" t="str">
        <f>IF(PAF!J799="","",PAF!J799)</f>
        <v/>
      </c>
      <c r="P791" s="245" t="str">
        <f>IF(PAF!K799="","",PAF!K799)</f>
        <v/>
      </c>
      <c r="Q791" s="245" t="str">
        <f>IF(PAF!L799="","",PAF!L799)</f>
        <v/>
      </c>
      <c r="S791" s="153">
        <f t="shared" si="36"/>
        <v>15</v>
      </c>
      <c r="T791" s="154" t="str">
        <f t="shared" si="38"/>
        <v>No</v>
      </c>
      <c r="U791" s="154">
        <v>785</v>
      </c>
    </row>
    <row r="792" spans="2:21">
      <c r="B792" s="244" t="str">
        <f t="shared" si="37"/>
        <v>__</v>
      </c>
      <c r="C792" s="244" t="str">
        <f>IF(PAF!C800="","",PAF!C800)</f>
        <v/>
      </c>
      <c r="D792" s="245" t="str">
        <f>IF(N792&lt;&gt;"",PAF!$Y800,"")</f>
        <v/>
      </c>
      <c r="E792" s="246" t="str">
        <f>IF(PAF!D800="","",PAF!D800)</f>
        <v/>
      </c>
      <c r="F792" s="246"/>
      <c r="G792" s="245" t="str">
        <f>IF(PAF!E800="","",PAF!E800)</f>
        <v/>
      </c>
      <c r="H792" s="245" t="str">
        <f>IF(PAF!F800="","",PAF!F800)</f>
        <v/>
      </c>
      <c r="I792" s="247" t="str">
        <f>IF(PAF!G800="","",PAF!G800)</f>
        <v/>
      </c>
      <c r="J792" s="247" t="str">
        <f>IF(PAF!H800="","",PAF!H800)</f>
        <v/>
      </c>
      <c r="K792" s="247"/>
      <c r="L792" s="247"/>
      <c r="M792" s="247"/>
      <c r="N792" s="245" t="str">
        <f>IF(PAF!I800="","",PAF!I800)</f>
        <v/>
      </c>
      <c r="O792" s="245" t="str">
        <f>IF(PAF!J800="","",PAF!J800)</f>
        <v/>
      </c>
      <c r="P792" s="245" t="str">
        <f>IF(PAF!K800="","",PAF!K800)</f>
        <v/>
      </c>
      <c r="Q792" s="245" t="str">
        <f>IF(PAF!L800="","",PAF!L800)</f>
        <v/>
      </c>
      <c r="S792" s="153">
        <f t="shared" si="36"/>
        <v>15</v>
      </c>
      <c r="T792" s="154" t="str">
        <f t="shared" si="38"/>
        <v>No</v>
      </c>
      <c r="U792" s="154">
        <v>786</v>
      </c>
    </row>
    <row r="793" spans="2:21">
      <c r="B793" s="244" t="str">
        <f t="shared" si="37"/>
        <v>__</v>
      </c>
      <c r="C793" s="244" t="str">
        <f>IF(PAF!C801="","",PAF!C801)</f>
        <v/>
      </c>
      <c r="D793" s="245" t="str">
        <f>IF(N793&lt;&gt;"",PAF!$Y801,"")</f>
        <v/>
      </c>
      <c r="E793" s="246" t="str">
        <f>IF(PAF!D801="","",PAF!D801)</f>
        <v/>
      </c>
      <c r="F793" s="246"/>
      <c r="G793" s="245" t="str">
        <f>IF(PAF!E801="","",PAF!E801)</f>
        <v/>
      </c>
      <c r="H793" s="245" t="str">
        <f>IF(PAF!F801="","",PAF!F801)</f>
        <v/>
      </c>
      <c r="I793" s="247" t="str">
        <f>IF(PAF!G801="","",PAF!G801)</f>
        <v/>
      </c>
      <c r="J793" s="247" t="str">
        <f>IF(PAF!H801="","",PAF!H801)</f>
        <v/>
      </c>
      <c r="K793" s="247"/>
      <c r="L793" s="247"/>
      <c r="M793" s="247"/>
      <c r="N793" s="245" t="str">
        <f>IF(PAF!I801="","",PAF!I801)</f>
        <v/>
      </c>
      <c r="O793" s="245" t="str">
        <f>IF(PAF!J801="","",PAF!J801)</f>
        <v/>
      </c>
      <c r="P793" s="245" t="str">
        <f>IF(PAF!K801="","",PAF!K801)</f>
        <v/>
      </c>
      <c r="Q793" s="245" t="str">
        <f>IF(PAF!L801="","",PAF!L801)</f>
        <v/>
      </c>
      <c r="S793" s="153">
        <f t="shared" si="36"/>
        <v>15</v>
      </c>
      <c r="T793" s="154" t="str">
        <f t="shared" si="38"/>
        <v>No</v>
      </c>
      <c r="U793" s="154">
        <v>787</v>
      </c>
    </row>
    <row r="794" spans="2:21">
      <c r="B794" s="244" t="str">
        <f t="shared" si="37"/>
        <v>__</v>
      </c>
      <c r="C794" s="244" t="str">
        <f>IF(PAF!C802="","",PAF!C802)</f>
        <v/>
      </c>
      <c r="D794" s="245" t="str">
        <f>IF(N794&lt;&gt;"",PAF!$Y802,"")</f>
        <v/>
      </c>
      <c r="E794" s="246" t="str">
        <f>IF(PAF!D802="","",PAF!D802)</f>
        <v/>
      </c>
      <c r="F794" s="246"/>
      <c r="G794" s="245" t="str">
        <f>IF(PAF!E802="","",PAF!E802)</f>
        <v/>
      </c>
      <c r="H794" s="245" t="str">
        <f>IF(PAF!F802="","",PAF!F802)</f>
        <v/>
      </c>
      <c r="I794" s="247" t="str">
        <f>IF(PAF!G802="","",PAF!G802)</f>
        <v/>
      </c>
      <c r="J794" s="247" t="str">
        <f>IF(PAF!H802="","",PAF!H802)</f>
        <v/>
      </c>
      <c r="K794" s="247"/>
      <c r="L794" s="247"/>
      <c r="M794" s="247"/>
      <c r="N794" s="245" t="str">
        <f>IF(PAF!I802="","",PAF!I802)</f>
        <v/>
      </c>
      <c r="O794" s="245" t="str">
        <f>IF(PAF!J802="","",PAF!J802)</f>
        <v/>
      </c>
      <c r="P794" s="245" t="str">
        <f>IF(PAF!K802="","",PAF!K802)</f>
        <v/>
      </c>
      <c r="Q794" s="245" t="str">
        <f>IF(PAF!L802="","",PAF!L802)</f>
        <v/>
      </c>
      <c r="S794" s="153">
        <f t="shared" si="36"/>
        <v>15</v>
      </c>
      <c r="T794" s="154" t="str">
        <f t="shared" si="38"/>
        <v>No</v>
      </c>
      <c r="U794" s="154">
        <v>788</v>
      </c>
    </row>
    <row r="795" spans="2:21">
      <c r="B795" s="244" t="str">
        <f t="shared" si="37"/>
        <v>__</v>
      </c>
      <c r="C795" s="244" t="str">
        <f>IF(PAF!C803="","",PAF!C803)</f>
        <v/>
      </c>
      <c r="D795" s="245" t="str">
        <f>IF(N795&lt;&gt;"",PAF!$Y803,"")</f>
        <v/>
      </c>
      <c r="E795" s="246" t="str">
        <f>IF(PAF!D803="","",PAF!D803)</f>
        <v/>
      </c>
      <c r="F795" s="246"/>
      <c r="G795" s="245" t="str">
        <f>IF(PAF!E803="","",PAF!E803)</f>
        <v/>
      </c>
      <c r="H795" s="245" t="str">
        <f>IF(PAF!F803="","",PAF!F803)</f>
        <v/>
      </c>
      <c r="I795" s="247" t="str">
        <f>IF(PAF!G803="","",PAF!G803)</f>
        <v/>
      </c>
      <c r="J795" s="247" t="str">
        <f>IF(PAF!H803="","",PAF!H803)</f>
        <v/>
      </c>
      <c r="K795" s="247"/>
      <c r="L795" s="247"/>
      <c r="M795" s="247"/>
      <c r="N795" s="245" t="str">
        <f>IF(PAF!I803="","",PAF!I803)</f>
        <v/>
      </c>
      <c r="O795" s="245" t="str">
        <f>IF(PAF!J803="","",PAF!J803)</f>
        <v/>
      </c>
      <c r="P795" s="245" t="str">
        <f>IF(PAF!K803="","",PAF!K803)</f>
        <v/>
      </c>
      <c r="Q795" s="245" t="str">
        <f>IF(PAF!L803="","",PAF!L803)</f>
        <v/>
      </c>
      <c r="S795" s="153">
        <f t="shared" si="36"/>
        <v>15</v>
      </c>
      <c r="T795" s="154" t="str">
        <f t="shared" si="38"/>
        <v>No</v>
      </c>
      <c r="U795" s="154">
        <v>789</v>
      </c>
    </row>
    <row r="796" spans="2:21">
      <c r="B796" s="244" t="str">
        <f t="shared" si="37"/>
        <v>__</v>
      </c>
      <c r="C796" s="244" t="str">
        <f>IF(PAF!C804="","",PAF!C804)</f>
        <v/>
      </c>
      <c r="D796" s="245" t="str">
        <f>IF(N796&lt;&gt;"",PAF!$Y804,"")</f>
        <v/>
      </c>
      <c r="E796" s="246" t="str">
        <f>IF(PAF!D804="","",PAF!D804)</f>
        <v/>
      </c>
      <c r="F796" s="246"/>
      <c r="G796" s="245" t="str">
        <f>IF(PAF!E804="","",PAF!E804)</f>
        <v/>
      </c>
      <c r="H796" s="245" t="str">
        <f>IF(PAF!F804="","",PAF!F804)</f>
        <v/>
      </c>
      <c r="I796" s="247" t="str">
        <f>IF(PAF!G804="","",PAF!G804)</f>
        <v/>
      </c>
      <c r="J796" s="247" t="str">
        <f>IF(PAF!H804="","",PAF!H804)</f>
        <v/>
      </c>
      <c r="K796" s="247"/>
      <c r="L796" s="247"/>
      <c r="M796" s="247"/>
      <c r="N796" s="245" t="str">
        <f>IF(PAF!I804="","",PAF!I804)</f>
        <v/>
      </c>
      <c r="O796" s="245" t="str">
        <f>IF(PAF!J804="","",PAF!J804)</f>
        <v/>
      </c>
      <c r="P796" s="245" t="str">
        <f>IF(PAF!K804="","",PAF!K804)</f>
        <v/>
      </c>
      <c r="Q796" s="245" t="str">
        <f>IF(PAF!L804="","",PAF!L804)</f>
        <v/>
      </c>
      <c r="S796" s="153">
        <f t="shared" si="36"/>
        <v>15</v>
      </c>
      <c r="T796" s="154" t="str">
        <f t="shared" si="38"/>
        <v>No</v>
      </c>
      <c r="U796" s="154">
        <v>790</v>
      </c>
    </row>
    <row r="797" spans="2:21">
      <c r="B797" s="244" t="str">
        <f t="shared" si="37"/>
        <v>__</v>
      </c>
      <c r="C797" s="244" t="str">
        <f>IF(PAF!C805="","",PAF!C805)</f>
        <v/>
      </c>
      <c r="D797" s="245" t="str">
        <f>IF(N797&lt;&gt;"",PAF!$Y805,"")</f>
        <v/>
      </c>
      <c r="E797" s="246" t="str">
        <f>IF(PAF!D805="","",PAF!D805)</f>
        <v/>
      </c>
      <c r="F797" s="246"/>
      <c r="G797" s="245" t="str">
        <f>IF(PAF!E805="","",PAF!E805)</f>
        <v/>
      </c>
      <c r="H797" s="245" t="str">
        <f>IF(PAF!F805="","",PAF!F805)</f>
        <v/>
      </c>
      <c r="I797" s="247" t="str">
        <f>IF(PAF!G805="","",PAF!G805)</f>
        <v/>
      </c>
      <c r="J797" s="247" t="str">
        <f>IF(PAF!H805="","",PAF!H805)</f>
        <v/>
      </c>
      <c r="K797" s="247"/>
      <c r="L797" s="247"/>
      <c r="M797" s="247"/>
      <c r="N797" s="245" t="str">
        <f>IF(PAF!I805="","",PAF!I805)</f>
        <v/>
      </c>
      <c r="O797" s="245" t="str">
        <f>IF(PAF!J805="","",PAF!J805)</f>
        <v/>
      </c>
      <c r="P797" s="245" t="str">
        <f>IF(PAF!K805="","",PAF!K805)</f>
        <v/>
      </c>
      <c r="Q797" s="245" t="str">
        <f>IF(PAF!L805="","",PAF!L805)</f>
        <v/>
      </c>
      <c r="S797" s="153">
        <f t="shared" si="36"/>
        <v>15</v>
      </c>
      <c r="T797" s="154" t="str">
        <f t="shared" si="38"/>
        <v>No</v>
      </c>
      <c r="U797" s="154">
        <v>791</v>
      </c>
    </row>
    <row r="798" spans="2:21">
      <c r="B798" s="244" t="str">
        <f t="shared" si="37"/>
        <v>__</v>
      </c>
      <c r="C798" s="244" t="str">
        <f>IF(PAF!C806="","",PAF!C806)</f>
        <v/>
      </c>
      <c r="D798" s="245" t="str">
        <f>IF(N798&lt;&gt;"",PAF!$Y806,"")</f>
        <v/>
      </c>
      <c r="E798" s="246" t="str">
        <f>IF(PAF!D806="","",PAF!D806)</f>
        <v/>
      </c>
      <c r="F798" s="246"/>
      <c r="G798" s="245" t="str">
        <f>IF(PAF!E806="","",PAF!E806)</f>
        <v/>
      </c>
      <c r="H798" s="245" t="str">
        <f>IF(PAF!F806="","",PAF!F806)</f>
        <v/>
      </c>
      <c r="I798" s="247" t="str">
        <f>IF(PAF!G806="","",PAF!G806)</f>
        <v/>
      </c>
      <c r="J798" s="247" t="str">
        <f>IF(PAF!H806="","",PAF!H806)</f>
        <v/>
      </c>
      <c r="K798" s="247"/>
      <c r="L798" s="247"/>
      <c r="M798" s="247"/>
      <c r="N798" s="245" t="str">
        <f>IF(PAF!I806="","",PAF!I806)</f>
        <v/>
      </c>
      <c r="O798" s="245" t="str">
        <f>IF(PAF!J806="","",PAF!J806)</f>
        <v/>
      </c>
      <c r="P798" s="245" t="str">
        <f>IF(PAF!K806="","",PAF!K806)</f>
        <v/>
      </c>
      <c r="Q798" s="245" t="str">
        <f>IF(PAF!L806="","",PAF!L806)</f>
        <v/>
      </c>
      <c r="S798" s="153">
        <f t="shared" si="36"/>
        <v>15</v>
      </c>
      <c r="T798" s="154" t="str">
        <f t="shared" si="38"/>
        <v>No</v>
      </c>
      <c r="U798" s="154">
        <v>792</v>
      </c>
    </row>
    <row r="799" spans="2:21">
      <c r="B799" s="244" t="str">
        <f t="shared" si="37"/>
        <v>__</v>
      </c>
      <c r="C799" s="244" t="str">
        <f>IF(PAF!C807="","",PAF!C807)</f>
        <v/>
      </c>
      <c r="D799" s="245" t="str">
        <f>IF(N799&lt;&gt;"",PAF!$Y807,"")</f>
        <v/>
      </c>
      <c r="E799" s="246" t="str">
        <f>IF(PAF!D807="","",PAF!D807)</f>
        <v/>
      </c>
      <c r="F799" s="246"/>
      <c r="G799" s="245" t="str">
        <f>IF(PAF!E807="","",PAF!E807)</f>
        <v/>
      </c>
      <c r="H799" s="245" t="str">
        <f>IF(PAF!F807="","",PAF!F807)</f>
        <v/>
      </c>
      <c r="I799" s="247" t="str">
        <f>IF(PAF!G807="","",PAF!G807)</f>
        <v/>
      </c>
      <c r="J799" s="247" t="str">
        <f>IF(PAF!H807="","",PAF!H807)</f>
        <v/>
      </c>
      <c r="K799" s="247"/>
      <c r="L799" s="247"/>
      <c r="M799" s="247"/>
      <c r="N799" s="245" t="str">
        <f>IF(PAF!I807="","",PAF!I807)</f>
        <v/>
      </c>
      <c r="O799" s="245" t="str">
        <f>IF(PAF!J807="","",PAF!J807)</f>
        <v/>
      </c>
      <c r="P799" s="245" t="str">
        <f>IF(PAF!K807="","",PAF!K807)</f>
        <v/>
      </c>
      <c r="Q799" s="245" t="str">
        <f>IF(PAF!L807="","",PAF!L807)</f>
        <v/>
      </c>
      <c r="S799" s="153">
        <f t="shared" si="36"/>
        <v>15</v>
      </c>
      <c r="T799" s="154" t="str">
        <f t="shared" si="38"/>
        <v>No</v>
      </c>
      <c r="U799" s="154">
        <v>793</v>
      </c>
    </row>
    <row r="800" spans="2:21">
      <c r="B800" s="244" t="str">
        <f t="shared" si="37"/>
        <v>__</v>
      </c>
      <c r="C800" s="244" t="str">
        <f>IF(PAF!C808="","",PAF!C808)</f>
        <v/>
      </c>
      <c r="D800" s="245" t="str">
        <f>IF(N800&lt;&gt;"",PAF!$Y808,"")</f>
        <v/>
      </c>
      <c r="E800" s="246" t="str">
        <f>IF(PAF!D808="","",PAF!D808)</f>
        <v/>
      </c>
      <c r="F800" s="246"/>
      <c r="G800" s="245" t="str">
        <f>IF(PAF!E808="","",PAF!E808)</f>
        <v/>
      </c>
      <c r="H800" s="245" t="str">
        <f>IF(PAF!F808="","",PAF!F808)</f>
        <v/>
      </c>
      <c r="I800" s="247" t="str">
        <f>IF(PAF!G808="","",PAF!G808)</f>
        <v/>
      </c>
      <c r="J800" s="247" t="str">
        <f>IF(PAF!H808="","",PAF!H808)</f>
        <v/>
      </c>
      <c r="K800" s="247"/>
      <c r="L800" s="247"/>
      <c r="M800" s="247"/>
      <c r="N800" s="245" t="str">
        <f>IF(PAF!I808="","",PAF!I808)</f>
        <v/>
      </c>
      <c r="O800" s="245" t="str">
        <f>IF(PAF!J808="","",PAF!J808)</f>
        <v/>
      </c>
      <c r="P800" s="245" t="str">
        <f>IF(PAF!K808="","",PAF!K808)</f>
        <v/>
      </c>
      <c r="Q800" s="245" t="str">
        <f>IF(PAF!L808="","",PAF!L808)</f>
        <v/>
      </c>
      <c r="S800" s="153">
        <f t="shared" si="36"/>
        <v>15</v>
      </c>
      <c r="T800" s="154" t="str">
        <f t="shared" si="38"/>
        <v>No</v>
      </c>
      <c r="U800" s="154">
        <v>794</v>
      </c>
    </row>
    <row r="801" spans="2:21">
      <c r="B801" s="244" t="str">
        <f t="shared" si="37"/>
        <v>__</v>
      </c>
      <c r="C801" s="244" t="str">
        <f>IF(PAF!C809="","",PAF!C809)</f>
        <v/>
      </c>
      <c r="D801" s="245" t="str">
        <f>IF(N801&lt;&gt;"",PAF!$Y809,"")</f>
        <v/>
      </c>
      <c r="E801" s="246" t="str">
        <f>IF(PAF!D809="","",PAF!D809)</f>
        <v/>
      </c>
      <c r="F801" s="246"/>
      <c r="G801" s="245" t="str">
        <f>IF(PAF!E809="","",PAF!E809)</f>
        <v/>
      </c>
      <c r="H801" s="245" t="str">
        <f>IF(PAF!F809="","",PAF!F809)</f>
        <v/>
      </c>
      <c r="I801" s="247" t="str">
        <f>IF(PAF!G809="","",PAF!G809)</f>
        <v/>
      </c>
      <c r="J801" s="247" t="str">
        <f>IF(PAF!H809="","",PAF!H809)</f>
        <v/>
      </c>
      <c r="K801" s="247"/>
      <c r="L801" s="247"/>
      <c r="M801" s="247"/>
      <c r="N801" s="245" t="str">
        <f>IF(PAF!I809="","",PAF!I809)</f>
        <v/>
      </c>
      <c r="O801" s="245" t="str">
        <f>IF(PAF!J809="","",PAF!J809)</f>
        <v/>
      </c>
      <c r="P801" s="245" t="str">
        <f>IF(PAF!K809="","",PAF!K809)</f>
        <v/>
      </c>
      <c r="Q801" s="245" t="str">
        <f>IF(PAF!L809="","",PAF!L809)</f>
        <v/>
      </c>
      <c r="S801" s="153">
        <f t="shared" si="36"/>
        <v>15</v>
      </c>
      <c r="T801" s="154" t="str">
        <f t="shared" si="38"/>
        <v>No</v>
      </c>
      <c r="U801" s="154">
        <v>795</v>
      </c>
    </row>
    <row r="802" spans="2:21">
      <c r="B802" s="244" t="str">
        <f t="shared" si="37"/>
        <v>__</v>
      </c>
      <c r="C802" s="244" t="str">
        <f>IF(PAF!C810="","",PAF!C810)</f>
        <v/>
      </c>
      <c r="D802" s="245" t="str">
        <f>IF(N802&lt;&gt;"",PAF!$Y810,"")</f>
        <v/>
      </c>
      <c r="E802" s="246" t="str">
        <f>IF(PAF!D810="","",PAF!D810)</f>
        <v/>
      </c>
      <c r="F802" s="246"/>
      <c r="G802" s="245" t="str">
        <f>IF(PAF!E810="","",PAF!E810)</f>
        <v/>
      </c>
      <c r="H802" s="245" t="str">
        <f>IF(PAF!F810="","",PAF!F810)</f>
        <v/>
      </c>
      <c r="I802" s="247" t="str">
        <f>IF(PAF!G810="","",PAF!G810)</f>
        <v/>
      </c>
      <c r="J802" s="247" t="str">
        <f>IF(PAF!H810="","",PAF!H810)</f>
        <v/>
      </c>
      <c r="K802" s="247"/>
      <c r="L802" s="247"/>
      <c r="M802" s="247"/>
      <c r="N802" s="245" t="str">
        <f>IF(PAF!I810="","",PAF!I810)</f>
        <v/>
      </c>
      <c r="O802" s="245" t="str">
        <f>IF(PAF!J810="","",PAF!J810)</f>
        <v/>
      </c>
      <c r="P802" s="245" t="str">
        <f>IF(PAF!K810="","",PAF!K810)</f>
        <v/>
      </c>
      <c r="Q802" s="245" t="str">
        <f>IF(PAF!L810="","",PAF!L810)</f>
        <v/>
      </c>
      <c r="S802" s="153">
        <f t="shared" si="36"/>
        <v>15</v>
      </c>
      <c r="T802" s="154" t="str">
        <f t="shared" si="38"/>
        <v>No</v>
      </c>
      <c r="U802" s="154">
        <v>796</v>
      </c>
    </row>
    <row r="803" spans="2:21">
      <c r="B803" s="244" t="str">
        <f t="shared" si="37"/>
        <v>__</v>
      </c>
      <c r="C803" s="244" t="str">
        <f>IF(PAF!C811="","",PAF!C811)</f>
        <v/>
      </c>
      <c r="D803" s="245" t="str">
        <f>IF(N803&lt;&gt;"",PAF!$Y811,"")</f>
        <v/>
      </c>
      <c r="E803" s="246" t="str">
        <f>IF(PAF!D811="","",PAF!D811)</f>
        <v/>
      </c>
      <c r="F803" s="246"/>
      <c r="G803" s="245" t="str">
        <f>IF(PAF!E811="","",PAF!E811)</f>
        <v/>
      </c>
      <c r="H803" s="245" t="str">
        <f>IF(PAF!F811="","",PAF!F811)</f>
        <v/>
      </c>
      <c r="I803" s="247" t="str">
        <f>IF(PAF!G811="","",PAF!G811)</f>
        <v/>
      </c>
      <c r="J803" s="247" t="str">
        <f>IF(PAF!H811="","",PAF!H811)</f>
        <v/>
      </c>
      <c r="K803" s="247"/>
      <c r="L803" s="247"/>
      <c r="M803" s="247"/>
      <c r="N803" s="245" t="str">
        <f>IF(PAF!I811="","",PAF!I811)</f>
        <v/>
      </c>
      <c r="O803" s="245" t="str">
        <f>IF(PAF!J811="","",PAF!J811)</f>
        <v/>
      </c>
      <c r="P803" s="245" t="str">
        <f>IF(PAF!K811="","",PAF!K811)</f>
        <v/>
      </c>
      <c r="Q803" s="245" t="str">
        <f>IF(PAF!L811="","",PAF!L811)</f>
        <v/>
      </c>
      <c r="S803" s="153">
        <f t="shared" si="36"/>
        <v>15</v>
      </c>
      <c r="T803" s="154" t="str">
        <f t="shared" si="38"/>
        <v>No</v>
      </c>
      <c r="U803" s="154">
        <v>797</v>
      </c>
    </row>
    <row r="804" spans="2:21">
      <c r="B804" s="244" t="str">
        <f t="shared" si="37"/>
        <v>__</v>
      </c>
      <c r="C804" s="244" t="str">
        <f>IF(PAF!C812="","",PAF!C812)</f>
        <v/>
      </c>
      <c r="D804" s="245" t="str">
        <f>IF(N804&lt;&gt;"",PAF!$Y812,"")</f>
        <v/>
      </c>
      <c r="E804" s="246" t="str">
        <f>IF(PAF!D812="","",PAF!D812)</f>
        <v/>
      </c>
      <c r="F804" s="246"/>
      <c r="G804" s="245" t="str">
        <f>IF(PAF!E812="","",PAF!E812)</f>
        <v/>
      </c>
      <c r="H804" s="245" t="str">
        <f>IF(PAF!F812="","",PAF!F812)</f>
        <v/>
      </c>
      <c r="I804" s="247" t="str">
        <f>IF(PAF!G812="","",PAF!G812)</f>
        <v/>
      </c>
      <c r="J804" s="247" t="str">
        <f>IF(PAF!H812="","",PAF!H812)</f>
        <v/>
      </c>
      <c r="K804" s="247"/>
      <c r="L804" s="247"/>
      <c r="M804" s="247"/>
      <c r="N804" s="245" t="str">
        <f>IF(PAF!I812="","",PAF!I812)</f>
        <v/>
      </c>
      <c r="O804" s="245" t="str">
        <f>IF(PAF!J812="","",PAF!J812)</f>
        <v/>
      </c>
      <c r="P804" s="245" t="str">
        <f>IF(PAF!K812="","",PAF!K812)</f>
        <v/>
      </c>
      <c r="Q804" s="245" t="str">
        <f>IF(PAF!L812="","",PAF!L812)</f>
        <v/>
      </c>
      <c r="S804" s="153">
        <f t="shared" si="36"/>
        <v>15</v>
      </c>
      <c r="T804" s="154" t="str">
        <f t="shared" si="38"/>
        <v>No</v>
      </c>
      <c r="U804" s="154">
        <v>798</v>
      </c>
    </row>
    <row r="805" spans="2:21">
      <c r="B805" s="244" t="str">
        <f t="shared" si="37"/>
        <v>__</v>
      </c>
      <c r="C805" s="244" t="str">
        <f>IF(PAF!C813="","",PAF!C813)</f>
        <v/>
      </c>
      <c r="D805" s="245" t="str">
        <f>IF(N805&lt;&gt;"",PAF!$Y813,"")</f>
        <v/>
      </c>
      <c r="E805" s="246" t="str">
        <f>IF(PAF!D813="","",PAF!D813)</f>
        <v/>
      </c>
      <c r="F805" s="246"/>
      <c r="G805" s="245" t="str">
        <f>IF(PAF!E813="","",PAF!E813)</f>
        <v/>
      </c>
      <c r="H805" s="245" t="str">
        <f>IF(PAF!F813="","",PAF!F813)</f>
        <v/>
      </c>
      <c r="I805" s="247" t="str">
        <f>IF(PAF!G813="","",PAF!G813)</f>
        <v/>
      </c>
      <c r="J805" s="247" t="str">
        <f>IF(PAF!H813="","",PAF!H813)</f>
        <v/>
      </c>
      <c r="K805" s="247"/>
      <c r="L805" s="247"/>
      <c r="M805" s="247"/>
      <c r="N805" s="245" t="str">
        <f>IF(PAF!I813="","",PAF!I813)</f>
        <v/>
      </c>
      <c r="O805" s="245" t="str">
        <f>IF(PAF!J813="","",PAF!J813)</f>
        <v/>
      </c>
      <c r="P805" s="245" t="str">
        <f>IF(PAF!K813="","",PAF!K813)</f>
        <v/>
      </c>
      <c r="Q805" s="245" t="str">
        <f>IF(PAF!L813="","",PAF!L813)</f>
        <v/>
      </c>
      <c r="S805" s="153">
        <f t="shared" si="36"/>
        <v>15</v>
      </c>
      <c r="T805" s="154" t="str">
        <f t="shared" si="38"/>
        <v>No</v>
      </c>
      <c r="U805" s="154">
        <v>799</v>
      </c>
    </row>
    <row r="806" spans="2:21">
      <c r="B806" s="244" t="str">
        <f t="shared" si="37"/>
        <v>__</v>
      </c>
      <c r="C806" s="244" t="str">
        <f>IF(PAF!C814="","",PAF!C814)</f>
        <v/>
      </c>
      <c r="D806" s="245" t="str">
        <f>IF(N806&lt;&gt;"",PAF!$Y814,"")</f>
        <v/>
      </c>
      <c r="E806" s="246" t="str">
        <f>IF(PAF!D814="","",PAF!D814)</f>
        <v/>
      </c>
      <c r="F806" s="246"/>
      <c r="G806" s="245" t="str">
        <f>IF(PAF!E814="","",PAF!E814)</f>
        <v/>
      </c>
      <c r="H806" s="245" t="str">
        <f>IF(PAF!F814="","",PAF!F814)</f>
        <v/>
      </c>
      <c r="I806" s="247" t="str">
        <f>IF(PAF!G814="","",PAF!G814)</f>
        <v/>
      </c>
      <c r="J806" s="247" t="str">
        <f>IF(PAF!H814="","",PAF!H814)</f>
        <v/>
      </c>
      <c r="K806" s="247"/>
      <c r="L806" s="247"/>
      <c r="M806" s="247"/>
      <c r="N806" s="245" t="str">
        <f>IF(PAF!I814="","",PAF!I814)</f>
        <v/>
      </c>
      <c r="O806" s="245" t="str">
        <f>IF(PAF!J814="","",PAF!J814)</f>
        <v/>
      </c>
      <c r="P806" s="245" t="str">
        <f>IF(PAF!K814="","",PAF!K814)</f>
        <v/>
      </c>
      <c r="Q806" s="245" t="str">
        <f>IF(PAF!L814="","",PAF!L814)</f>
        <v/>
      </c>
      <c r="S806" s="153">
        <f t="shared" si="36"/>
        <v>15</v>
      </c>
      <c r="T806" s="154" t="str">
        <f t="shared" si="38"/>
        <v>No</v>
      </c>
      <c r="U806" s="154">
        <v>800</v>
      </c>
    </row>
    <row r="807" spans="2:21">
      <c r="B807" s="244" t="str">
        <f t="shared" si="37"/>
        <v>__</v>
      </c>
      <c r="C807" s="244" t="str">
        <f>IF(PAF!C815="","",PAF!C815)</f>
        <v/>
      </c>
      <c r="D807" s="245" t="str">
        <f>IF(N807&lt;&gt;"",PAF!$Y815,"")</f>
        <v/>
      </c>
      <c r="E807" s="246" t="str">
        <f>IF(PAF!D815="","",PAF!D815)</f>
        <v/>
      </c>
      <c r="F807" s="246"/>
      <c r="G807" s="245" t="str">
        <f>IF(PAF!E815="","",PAF!E815)</f>
        <v/>
      </c>
      <c r="H807" s="245" t="str">
        <f>IF(PAF!F815="","",PAF!F815)</f>
        <v/>
      </c>
      <c r="I807" s="247" t="str">
        <f>IF(PAF!G815="","",PAF!G815)</f>
        <v/>
      </c>
      <c r="J807" s="247" t="str">
        <f>IF(PAF!H815="","",PAF!H815)</f>
        <v/>
      </c>
      <c r="K807" s="247"/>
      <c r="L807" s="247"/>
      <c r="M807" s="247"/>
      <c r="N807" s="245" t="str">
        <f>IF(PAF!I815="","",PAF!I815)</f>
        <v/>
      </c>
      <c r="O807" s="245" t="str">
        <f>IF(PAF!J815="","",PAF!J815)</f>
        <v/>
      </c>
      <c r="P807" s="245" t="str">
        <f>IF(PAF!K815="","",PAF!K815)</f>
        <v/>
      </c>
      <c r="Q807" s="245" t="str">
        <f>IF(PAF!L815="","",PAF!L815)</f>
        <v/>
      </c>
      <c r="S807" s="153">
        <f t="shared" si="36"/>
        <v>15</v>
      </c>
      <c r="T807" s="154" t="str">
        <f t="shared" si="38"/>
        <v>No</v>
      </c>
      <c r="U807" s="154">
        <v>801</v>
      </c>
    </row>
    <row r="808" spans="2:21">
      <c r="B808" s="244" t="str">
        <f t="shared" si="37"/>
        <v>__</v>
      </c>
      <c r="C808" s="244" t="str">
        <f>IF(PAF!C816="","",PAF!C816)</f>
        <v/>
      </c>
      <c r="D808" s="245" t="str">
        <f>IF(N808&lt;&gt;"",PAF!$Y816,"")</f>
        <v/>
      </c>
      <c r="E808" s="246" t="str">
        <f>IF(PAF!D816="","",PAF!D816)</f>
        <v/>
      </c>
      <c r="F808" s="246"/>
      <c r="G808" s="245" t="str">
        <f>IF(PAF!E816="","",PAF!E816)</f>
        <v/>
      </c>
      <c r="H808" s="245" t="str">
        <f>IF(PAF!F816="","",PAF!F816)</f>
        <v/>
      </c>
      <c r="I808" s="247" t="str">
        <f>IF(PAF!G816="","",PAF!G816)</f>
        <v/>
      </c>
      <c r="J808" s="247" t="str">
        <f>IF(PAF!H816="","",PAF!H816)</f>
        <v/>
      </c>
      <c r="K808" s="247"/>
      <c r="L808" s="247"/>
      <c r="M808" s="247"/>
      <c r="N808" s="245" t="str">
        <f>IF(PAF!I816="","",PAF!I816)</f>
        <v/>
      </c>
      <c r="O808" s="245" t="str">
        <f>IF(PAF!J816="","",PAF!J816)</f>
        <v/>
      </c>
      <c r="P808" s="245" t="str">
        <f>IF(PAF!K816="","",PAF!K816)</f>
        <v/>
      </c>
      <c r="Q808" s="245" t="str">
        <f>IF(PAF!L816="","",PAF!L816)</f>
        <v/>
      </c>
      <c r="S808" s="153">
        <f t="shared" si="36"/>
        <v>15</v>
      </c>
      <c r="T808" s="154" t="str">
        <f t="shared" si="38"/>
        <v>No</v>
      </c>
      <c r="U808" s="154">
        <v>802</v>
      </c>
    </row>
    <row r="809" spans="2:21">
      <c r="B809" s="244" t="str">
        <f t="shared" si="37"/>
        <v>__</v>
      </c>
      <c r="C809" s="244" t="str">
        <f>IF(PAF!C817="","",PAF!C817)</f>
        <v/>
      </c>
      <c r="D809" s="245" t="str">
        <f>IF(N809&lt;&gt;"",PAF!$Y817,"")</f>
        <v/>
      </c>
      <c r="E809" s="246" t="str">
        <f>IF(PAF!D817="","",PAF!D817)</f>
        <v/>
      </c>
      <c r="F809" s="246"/>
      <c r="G809" s="245" t="str">
        <f>IF(PAF!E817="","",PAF!E817)</f>
        <v/>
      </c>
      <c r="H809" s="245" t="str">
        <f>IF(PAF!F817="","",PAF!F817)</f>
        <v/>
      </c>
      <c r="I809" s="247" t="str">
        <f>IF(PAF!G817="","",PAF!G817)</f>
        <v/>
      </c>
      <c r="J809" s="247" t="str">
        <f>IF(PAF!H817="","",PAF!H817)</f>
        <v/>
      </c>
      <c r="K809" s="247"/>
      <c r="L809" s="247"/>
      <c r="M809" s="247"/>
      <c r="N809" s="245" t="str">
        <f>IF(PAF!I817="","",PAF!I817)</f>
        <v/>
      </c>
      <c r="O809" s="245" t="str">
        <f>IF(PAF!J817="","",PAF!J817)</f>
        <v/>
      </c>
      <c r="P809" s="245" t="str">
        <f>IF(PAF!K817="","",PAF!K817)</f>
        <v/>
      </c>
      <c r="Q809" s="245" t="str">
        <f>IF(PAF!L817="","",PAF!L817)</f>
        <v/>
      </c>
      <c r="S809" s="153">
        <f t="shared" si="36"/>
        <v>15</v>
      </c>
      <c r="T809" s="154" t="str">
        <f t="shared" si="38"/>
        <v>No</v>
      </c>
      <c r="U809" s="154">
        <v>803</v>
      </c>
    </row>
    <row r="810" spans="2:21">
      <c r="B810" s="244" t="str">
        <f t="shared" si="37"/>
        <v>__</v>
      </c>
      <c r="C810" s="244" t="str">
        <f>IF(PAF!C818="","",PAF!C818)</f>
        <v/>
      </c>
      <c r="D810" s="245" t="str">
        <f>IF(N810&lt;&gt;"",PAF!$Y818,"")</f>
        <v/>
      </c>
      <c r="E810" s="246" t="str">
        <f>IF(PAF!D818="","",PAF!D818)</f>
        <v/>
      </c>
      <c r="F810" s="246"/>
      <c r="G810" s="245" t="str">
        <f>IF(PAF!E818="","",PAF!E818)</f>
        <v/>
      </c>
      <c r="H810" s="245" t="str">
        <f>IF(PAF!F818="","",PAF!F818)</f>
        <v/>
      </c>
      <c r="I810" s="247" t="str">
        <f>IF(PAF!G818="","",PAF!G818)</f>
        <v/>
      </c>
      <c r="J810" s="247" t="str">
        <f>IF(PAF!H818="","",PAF!H818)</f>
        <v/>
      </c>
      <c r="K810" s="247"/>
      <c r="L810" s="247"/>
      <c r="M810" s="247"/>
      <c r="N810" s="245" t="str">
        <f>IF(PAF!I818="","",PAF!I818)</f>
        <v/>
      </c>
      <c r="O810" s="245" t="str">
        <f>IF(PAF!J818="","",PAF!J818)</f>
        <v/>
      </c>
      <c r="P810" s="245" t="str">
        <f>IF(PAF!K818="","",PAF!K818)</f>
        <v/>
      </c>
      <c r="Q810" s="245" t="str">
        <f>IF(PAF!L818="","",PAF!L818)</f>
        <v/>
      </c>
      <c r="S810" s="153">
        <f t="shared" si="36"/>
        <v>15</v>
      </c>
      <c r="T810" s="154" t="str">
        <f t="shared" si="38"/>
        <v>No</v>
      </c>
      <c r="U810" s="154">
        <v>804</v>
      </c>
    </row>
    <row r="811" spans="2:21">
      <c r="B811" s="244" t="str">
        <f t="shared" si="37"/>
        <v>__</v>
      </c>
      <c r="C811" s="244" t="str">
        <f>IF(PAF!C819="","",PAF!C819)</f>
        <v/>
      </c>
      <c r="D811" s="245" t="str">
        <f>IF(N811&lt;&gt;"",PAF!$Y819,"")</f>
        <v/>
      </c>
      <c r="E811" s="246" t="str">
        <f>IF(PAF!D819="","",PAF!D819)</f>
        <v/>
      </c>
      <c r="F811" s="246"/>
      <c r="G811" s="245" t="str">
        <f>IF(PAF!E819="","",PAF!E819)</f>
        <v/>
      </c>
      <c r="H811" s="245" t="str">
        <f>IF(PAF!F819="","",PAF!F819)</f>
        <v/>
      </c>
      <c r="I811" s="247" t="str">
        <f>IF(PAF!G819="","",PAF!G819)</f>
        <v/>
      </c>
      <c r="J811" s="247" t="str">
        <f>IF(PAF!H819="","",PAF!H819)</f>
        <v/>
      </c>
      <c r="K811" s="247"/>
      <c r="L811" s="247"/>
      <c r="M811" s="247"/>
      <c r="N811" s="245" t="str">
        <f>IF(PAF!I819="","",PAF!I819)</f>
        <v/>
      </c>
      <c r="O811" s="245" t="str">
        <f>IF(PAF!J819="","",PAF!J819)</f>
        <v/>
      </c>
      <c r="P811" s="245" t="str">
        <f>IF(PAF!K819="","",PAF!K819)</f>
        <v/>
      </c>
      <c r="Q811" s="245" t="str">
        <f>IF(PAF!L819="","",PAF!L819)</f>
        <v/>
      </c>
      <c r="S811" s="153">
        <f t="shared" si="36"/>
        <v>15</v>
      </c>
      <c r="T811" s="154" t="str">
        <f t="shared" si="38"/>
        <v>No</v>
      </c>
      <c r="U811" s="154">
        <v>805</v>
      </c>
    </row>
    <row r="812" spans="2:21">
      <c r="B812" s="244" t="str">
        <f t="shared" si="37"/>
        <v>__</v>
      </c>
      <c r="C812" s="244" t="str">
        <f>IF(PAF!C820="","",PAF!C820)</f>
        <v/>
      </c>
      <c r="D812" s="245" t="str">
        <f>IF(N812&lt;&gt;"",PAF!$Y820,"")</f>
        <v/>
      </c>
      <c r="E812" s="246" t="str">
        <f>IF(PAF!D820="","",PAF!D820)</f>
        <v/>
      </c>
      <c r="F812" s="246"/>
      <c r="G812" s="245" t="str">
        <f>IF(PAF!E820="","",PAF!E820)</f>
        <v/>
      </c>
      <c r="H812" s="245" t="str">
        <f>IF(PAF!F820="","",PAF!F820)</f>
        <v/>
      </c>
      <c r="I812" s="247" t="str">
        <f>IF(PAF!G820="","",PAF!G820)</f>
        <v/>
      </c>
      <c r="J812" s="247" t="str">
        <f>IF(PAF!H820="","",PAF!H820)</f>
        <v/>
      </c>
      <c r="K812" s="247"/>
      <c r="L812" s="247"/>
      <c r="M812" s="247"/>
      <c r="N812" s="245" t="str">
        <f>IF(PAF!I820="","",PAF!I820)</f>
        <v/>
      </c>
      <c r="O812" s="245" t="str">
        <f>IF(PAF!J820="","",PAF!J820)</f>
        <v/>
      </c>
      <c r="P812" s="245" t="str">
        <f>IF(PAF!K820="","",PAF!K820)</f>
        <v/>
      </c>
      <c r="Q812" s="245" t="str">
        <f>IF(PAF!L820="","",PAF!L820)</f>
        <v/>
      </c>
      <c r="S812" s="153">
        <f t="shared" si="36"/>
        <v>15</v>
      </c>
      <c r="T812" s="154" t="str">
        <f t="shared" si="38"/>
        <v>No</v>
      </c>
      <c r="U812" s="154">
        <v>806</v>
      </c>
    </row>
    <row r="813" spans="2:21">
      <c r="B813" s="244" t="str">
        <f t="shared" si="37"/>
        <v>__</v>
      </c>
      <c r="C813" s="244" t="str">
        <f>IF(PAF!C821="","",PAF!C821)</f>
        <v/>
      </c>
      <c r="D813" s="245" t="str">
        <f>IF(N813&lt;&gt;"",PAF!$Y821,"")</f>
        <v/>
      </c>
      <c r="E813" s="246" t="str">
        <f>IF(PAF!D821="","",PAF!D821)</f>
        <v/>
      </c>
      <c r="F813" s="246"/>
      <c r="G813" s="245" t="str">
        <f>IF(PAF!E821="","",PAF!E821)</f>
        <v/>
      </c>
      <c r="H813" s="245" t="str">
        <f>IF(PAF!F821="","",PAF!F821)</f>
        <v/>
      </c>
      <c r="I813" s="247" t="str">
        <f>IF(PAF!G821="","",PAF!G821)</f>
        <v/>
      </c>
      <c r="J813" s="247" t="str">
        <f>IF(PAF!H821="","",PAF!H821)</f>
        <v/>
      </c>
      <c r="K813" s="247"/>
      <c r="L813" s="247"/>
      <c r="M813" s="247"/>
      <c r="N813" s="245" t="str">
        <f>IF(PAF!I821="","",PAF!I821)</f>
        <v/>
      </c>
      <c r="O813" s="245" t="str">
        <f>IF(PAF!J821="","",PAF!J821)</f>
        <v/>
      </c>
      <c r="P813" s="245" t="str">
        <f>IF(PAF!K821="","",PAF!K821)</f>
        <v/>
      </c>
      <c r="Q813" s="245" t="str">
        <f>IF(PAF!L821="","",PAF!L821)</f>
        <v/>
      </c>
      <c r="S813" s="153">
        <f t="shared" si="36"/>
        <v>15</v>
      </c>
      <c r="T813" s="154" t="str">
        <f t="shared" si="38"/>
        <v>No</v>
      </c>
      <c r="U813" s="154">
        <v>807</v>
      </c>
    </row>
    <row r="814" spans="2:21">
      <c r="B814" s="244" t="str">
        <f t="shared" si="37"/>
        <v>__</v>
      </c>
      <c r="C814" s="244" t="str">
        <f>IF(PAF!C822="","",PAF!C822)</f>
        <v/>
      </c>
      <c r="D814" s="245" t="str">
        <f>IF(N814&lt;&gt;"",PAF!$Y822,"")</f>
        <v/>
      </c>
      <c r="E814" s="246" t="str">
        <f>IF(PAF!D822="","",PAF!D822)</f>
        <v/>
      </c>
      <c r="F814" s="246"/>
      <c r="G814" s="245" t="str">
        <f>IF(PAF!E822="","",PAF!E822)</f>
        <v/>
      </c>
      <c r="H814" s="245" t="str">
        <f>IF(PAF!F822="","",PAF!F822)</f>
        <v/>
      </c>
      <c r="I814" s="247" t="str">
        <f>IF(PAF!G822="","",PAF!G822)</f>
        <v/>
      </c>
      <c r="J814" s="247" t="str">
        <f>IF(PAF!H822="","",PAF!H822)</f>
        <v/>
      </c>
      <c r="K814" s="247"/>
      <c r="L814" s="247"/>
      <c r="M814" s="247"/>
      <c r="N814" s="245" t="str">
        <f>IF(PAF!I822="","",PAF!I822)</f>
        <v/>
      </c>
      <c r="O814" s="245" t="str">
        <f>IF(PAF!J822="","",PAF!J822)</f>
        <v/>
      </c>
      <c r="P814" s="245" t="str">
        <f>IF(PAF!K822="","",PAF!K822)</f>
        <v/>
      </c>
      <c r="Q814" s="245" t="str">
        <f>IF(PAF!L822="","",PAF!L822)</f>
        <v/>
      </c>
      <c r="S814" s="153">
        <f t="shared" si="36"/>
        <v>15</v>
      </c>
      <c r="T814" s="154" t="str">
        <f t="shared" si="38"/>
        <v>No</v>
      </c>
      <c r="U814" s="154">
        <v>808</v>
      </c>
    </row>
    <row r="815" spans="2:21">
      <c r="B815" s="244" t="str">
        <f t="shared" si="37"/>
        <v>__</v>
      </c>
      <c r="C815" s="244" t="str">
        <f>IF(PAF!C823="","",PAF!C823)</f>
        <v/>
      </c>
      <c r="D815" s="245" t="str">
        <f>IF(N815&lt;&gt;"",PAF!$Y823,"")</f>
        <v/>
      </c>
      <c r="E815" s="246" t="str">
        <f>IF(PAF!D823="","",PAF!D823)</f>
        <v/>
      </c>
      <c r="F815" s="246"/>
      <c r="G815" s="245" t="str">
        <f>IF(PAF!E823="","",PAF!E823)</f>
        <v/>
      </c>
      <c r="H815" s="245" t="str">
        <f>IF(PAF!F823="","",PAF!F823)</f>
        <v/>
      </c>
      <c r="I815" s="247" t="str">
        <f>IF(PAF!G823="","",PAF!G823)</f>
        <v/>
      </c>
      <c r="J815" s="247" t="str">
        <f>IF(PAF!H823="","",PAF!H823)</f>
        <v/>
      </c>
      <c r="K815" s="247"/>
      <c r="L815" s="247"/>
      <c r="M815" s="247"/>
      <c r="N815" s="245" t="str">
        <f>IF(PAF!I823="","",PAF!I823)</f>
        <v/>
      </c>
      <c r="O815" s="245" t="str">
        <f>IF(PAF!J823="","",PAF!J823)</f>
        <v/>
      </c>
      <c r="P815" s="245" t="str">
        <f>IF(PAF!K823="","",PAF!K823)</f>
        <v/>
      </c>
      <c r="Q815" s="245" t="str">
        <f>IF(PAF!L823="","",PAF!L823)</f>
        <v/>
      </c>
      <c r="S815" s="153">
        <f t="shared" si="36"/>
        <v>15</v>
      </c>
      <c r="T815" s="154" t="str">
        <f t="shared" si="38"/>
        <v>No</v>
      </c>
      <c r="U815" s="154">
        <v>809</v>
      </c>
    </row>
    <row r="816" spans="2:21">
      <c r="B816" s="244" t="str">
        <f t="shared" si="37"/>
        <v>__</v>
      </c>
      <c r="C816" s="244" t="str">
        <f>IF(PAF!C824="","",PAF!C824)</f>
        <v/>
      </c>
      <c r="D816" s="245" t="str">
        <f>IF(N816&lt;&gt;"",PAF!$Y824,"")</f>
        <v/>
      </c>
      <c r="E816" s="246" t="str">
        <f>IF(PAF!D824="","",PAF!D824)</f>
        <v/>
      </c>
      <c r="F816" s="246"/>
      <c r="G816" s="245" t="str">
        <f>IF(PAF!E824="","",PAF!E824)</f>
        <v/>
      </c>
      <c r="H816" s="245" t="str">
        <f>IF(PAF!F824="","",PAF!F824)</f>
        <v/>
      </c>
      <c r="I816" s="247" t="str">
        <f>IF(PAF!G824="","",PAF!G824)</f>
        <v/>
      </c>
      <c r="J816" s="247" t="str">
        <f>IF(PAF!H824="","",PAF!H824)</f>
        <v/>
      </c>
      <c r="K816" s="247"/>
      <c r="L816" s="247"/>
      <c r="M816" s="247"/>
      <c r="N816" s="245" t="str">
        <f>IF(PAF!I824="","",PAF!I824)</f>
        <v/>
      </c>
      <c r="O816" s="245" t="str">
        <f>IF(PAF!J824="","",PAF!J824)</f>
        <v/>
      </c>
      <c r="P816" s="245" t="str">
        <f>IF(PAF!K824="","",PAF!K824)</f>
        <v/>
      </c>
      <c r="Q816" s="245" t="str">
        <f>IF(PAF!L824="","",PAF!L824)</f>
        <v/>
      </c>
      <c r="S816" s="153">
        <f t="shared" si="36"/>
        <v>15</v>
      </c>
      <c r="T816" s="154" t="str">
        <f t="shared" si="38"/>
        <v>No</v>
      </c>
      <c r="U816" s="154">
        <v>810</v>
      </c>
    </row>
    <row r="817" spans="2:21">
      <c r="B817" s="244" t="str">
        <f t="shared" si="37"/>
        <v>__</v>
      </c>
      <c r="C817" s="244" t="str">
        <f>IF(PAF!C825="","",PAF!C825)</f>
        <v/>
      </c>
      <c r="D817" s="245" t="str">
        <f>IF(N817&lt;&gt;"",PAF!$Y825,"")</f>
        <v/>
      </c>
      <c r="E817" s="246" t="str">
        <f>IF(PAF!D825="","",PAF!D825)</f>
        <v/>
      </c>
      <c r="F817" s="246"/>
      <c r="G817" s="245" t="str">
        <f>IF(PAF!E825="","",PAF!E825)</f>
        <v/>
      </c>
      <c r="H817" s="245" t="str">
        <f>IF(PAF!F825="","",PAF!F825)</f>
        <v/>
      </c>
      <c r="I817" s="247" t="str">
        <f>IF(PAF!G825="","",PAF!G825)</f>
        <v/>
      </c>
      <c r="J817" s="247" t="str">
        <f>IF(PAF!H825="","",PAF!H825)</f>
        <v/>
      </c>
      <c r="K817" s="247"/>
      <c r="L817" s="247"/>
      <c r="M817" s="247"/>
      <c r="N817" s="245" t="str">
        <f>IF(PAF!I825="","",PAF!I825)</f>
        <v/>
      </c>
      <c r="O817" s="245" t="str">
        <f>IF(PAF!J825="","",PAF!J825)</f>
        <v/>
      </c>
      <c r="P817" s="245" t="str">
        <f>IF(PAF!K825="","",PAF!K825)</f>
        <v/>
      </c>
      <c r="Q817" s="245" t="str">
        <f>IF(PAF!L825="","",PAF!L825)</f>
        <v/>
      </c>
      <c r="S817" s="153">
        <f t="shared" si="36"/>
        <v>15</v>
      </c>
      <c r="T817" s="154" t="str">
        <f t="shared" si="38"/>
        <v>No</v>
      </c>
      <c r="U817" s="154">
        <v>811</v>
      </c>
    </row>
    <row r="818" spans="2:21">
      <c r="B818" s="244" t="str">
        <f t="shared" si="37"/>
        <v>__</v>
      </c>
      <c r="C818" s="244" t="str">
        <f>IF(PAF!C826="","",PAF!C826)</f>
        <v/>
      </c>
      <c r="D818" s="245" t="str">
        <f>IF(N818&lt;&gt;"",PAF!$Y826,"")</f>
        <v/>
      </c>
      <c r="E818" s="246" t="str">
        <f>IF(PAF!D826="","",PAF!D826)</f>
        <v/>
      </c>
      <c r="F818" s="246"/>
      <c r="G818" s="245" t="str">
        <f>IF(PAF!E826="","",PAF!E826)</f>
        <v/>
      </c>
      <c r="H818" s="245" t="str">
        <f>IF(PAF!F826="","",PAF!F826)</f>
        <v/>
      </c>
      <c r="I818" s="247" t="str">
        <f>IF(PAF!G826="","",PAF!G826)</f>
        <v/>
      </c>
      <c r="J818" s="247" t="str">
        <f>IF(PAF!H826="","",PAF!H826)</f>
        <v/>
      </c>
      <c r="K818" s="247"/>
      <c r="L818" s="247"/>
      <c r="M818" s="247"/>
      <c r="N818" s="245" t="str">
        <f>IF(PAF!I826="","",PAF!I826)</f>
        <v/>
      </c>
      <c r="O818" s="245" t="str">
        <f>IF(PAF!J826="","",PAF!J826)</f>
        <v/>
      </c>
      <c r="P818" s="245" t="str">
        <f>IF(PAF!K826="","",PAF!K826)</f>
        <v/>
      </c>
      <c r="Q818" s="245" t="str">
        <f>IF(PAF!L826="","",PAF!L826)</f>
        <v/>
      </c>
      <c r="S818" s="153">
        <f t="shared" si="36"/>
        <v>15</v>
      </c>
      <c r="T818" s="154" t="str">
        <f t="shared" si="38"/>
        <v>No</v>
      </c>
      <c r="U818" s="154">
        <v>812</v>
      </c>
    </row>
    <row r="819" spans="2:21">
      <c r="B819" s="244" t="str">
        <f t="shared" si="37"/>
        <v>__</v>
      </c>
      <c r="C819" s="244" t="str">
        <f>IF(PAF!C827="","",PAF!C827)</f>
        <v/>
      </c>
      <c r="D819" s="245" t="str">
        <f>IF(N819&lt;&gt;"",PAF!$Y827,"")</f>
        <v/>
      </c>
      <c r="E819" s="246" t="str">
        <f>IF(PAF!D827="","",PAF!D827)</f>
        <v/>
      </c>
      <c r="F819" s="246"/>
      <c r="G819" s="245" t="str">
        <f>IF(PAF!E827="","",PAF!E827)</f>
        <v/>
      </c>
      <c r="H819" s="245" t="str">
        <f>IF(PAF!F827="","",PAF!F827)</f>
        <v/>
      </c>
      <c r="I819" s="247" t="str">
        <f>IF(PAF!G827="","",PAF!G827)</f>
        <v/>
      </c>
      <c r="J819" s="247" t="str">
        <f>IF(PAF!H827="","",PAF!H827)</f>
        <v/>
      </c>
      <c r="K819" s="247"/>
      <c r="L819" s="247"/>
      <c r="M819" s="247"/>
      <c r="N819" s="245" t="str">
        <f>IF(PAF!I827="","",PAF!I827)</f>
        <v/>
      </c>
      <c r="O819" s="245" t="str">
        <f>IF(PAF!J827="","",PAF!J827)</f>
        <v/>
      </c>
      <c r="P819" s="245" t="str">
        <f>IF(PAF!K827="","",PAF!K827)</f>
        <v/>
      </c>
      <c r="Q819" s="245" t="str">
        <f>IF(PAF!L827="","",PAF!L827)</f>
        <v/>
      </c>
      <c r="S819" s="153">
        <f t="shared" si="36"/>
        <v>15</v>
      </c>
      <c r="T819" s="154" t="str">
        <f t="shared" si="38"/>
        <v>No</v>
      </c>
      <c r="U819" s="154">
        <v>813</v>
      </c>
    </row>
    <row r="820" spans="2:21">
      <c r="B820" s="244" t="str">
        <f t="shared" si="37"/>
        <v>__</v>
      </c>
      <c r="C820" s="244" t="str">
        <f>IF(PAF!C828="","",PAF!C828)</f>
        <v/>
      </c>
      <c r="D820" s="245" t="str">
        <f>IF(N820&lt;&gt;"",PAF!$Y828,"")</f>
        <v/>
      </c>
      <c r="E820" s="246" t="str">
        <f>IF(PAF!D828="","",PAF!D828)</f>
        <v/>
      </c>
      <c r="F820" s="246"/>
      <c r="G820" s="245" t="str">
        <f>IF(PAF!E828="","",PAF!E828)</f>
        <v/>
      </c>
      <c r="H820" s="245" t="str">
        <f>IF(PAF!F828="","",PAF!F828)</f>
        <v/>
      </c>
      <c r="I820" s="247" t="str">
        <f>IF(PAF!G828="","",PAF!G828)</f>
        <v/>
      </c>
      <c r="J820" s="247" t="str">
        <f>IF(PAF!H828="","",PAF!H828)</f>
        <v/>
      </c>
      <c r="K820" s="247"/>
      <c r="L820" s="247"/>
      <c r="M820" s="247"/>
      <c r="N820" s="245" t="str">
        <f>IF(PAF!I828="","",PAF!I828)</f>
        <v/>
      </c>
      <c r="O820" s="245" t="str">
        <f>IF(PAF!J828="","",PAF!J828)</f>
        <v/>
      </c>
      <c r="P820" s="245" t="str">
        <f>IF(PAF!K828="","",PAF!K828)</f>
        <v/>
      </c>
      <c r="Q820" s="245" t="str">
        <f>IF(PAF!L828="","",PAF!L828)</f>
        <v/>
      </c>
      <c r="S820" s="153">
        <f t="shared" si="36"/>
        <v>15</v>
      </c>
      <c r="T820" s="154" t="str">
        <f t="shared" si="38"/>
        <v>No</v>
      </c>
      <c r="U820" s="154">
        <v>814</v>
      </c>
    </row>
    <row r="821" spans="2:21">
      <c r="B821" s="244" t="str">
        <f t="shared" si="37"/>
        <v>__</v>
      </c>
      <c r="C821" s="244" t="str">
        <f>IF(PAF!C829="","",PAF!C829)</f>
        <v/>
      </c>
      <c r="D821" s="245" t="str">
        <f>IF(N821&lt;&gt;"",PAF!$Y829,"")</f>
        <v/>
      </c>
      <c r="E821" s="246" t="str">
        <f>IF(PAF!D829="","",PAF!D829)</f>
        <v/>
      </c>
      <c r="F821" s="246"/>
      <c r="G821" s="245" t="str">
        <f>IF(PAF!E829="","",PAF!E829)</f>
        <v/>
      </c>
      <c r="H821" s="245" t="str">
        <f>IF(PAF!F829="","",PAF!F829)</f>
        <v/>
      </c>
      <c r="I821" s="247" t="str">
        <f>IF(PAF!G829="","",PAF!G829)</f>
        <v/>
      </c>
      <c r="J821" s="247" t="str">
        <f>IF(PAF!H829="","",PAF!H829)</f>
        <v/>
      </c>
      <c r="K821" s="247"/>
      <c r="L821" s="247"/>
      <c r="M821" s="247"/>
      <c r="N821" s="245" t="str">
        <f>IF(PAF!I829="","",PAF!I829)</f>
        <v/>
      </c>
      <c r="O821" s="245" t="str">
        <f>IF(PAF!J829="","",PAF!J829)</f>
        <v/>
      </c>
      <c r="P821" s="245" t="str">
        <f>IF(PAF!K829="","",PAF!K829)</f>
        <v/>
      </c>
      <c r="Q821" s="245" t="str">
        <f>IF(PAF!L829="","",PAF!L829)</f>
        <v/>
      </c>
      <c r="S821" s="153">
        <f t="shared" si="36"/>
        <v>15</v>
      </c>
      <c r="T821" s="154" t="str">
        <f t="shared" si="38"/>
        <v>No</v>
      </c>
      <c r="U821" s="154">
        <v>815</v>
      </c>
    </row>
    <row r="822" spans="2:21">
      <c r="B822" s="244" t="str">
        <f t="shared" si="37"/>
        <v>__</v>
      </c>
      <c r="C822" s="244" t="str">
        <f>IF(PAF!C830="","",PAF!C830)</f>
        <v/>
      </c>
      <c r="D822" s="245" t="str">
        <f>IF(N822&lt;&gt;"",PAF!$Y830,"")</f>
        <v/>
      </c>
      <c r="E822" s="246" t="str">
        <f>IF(PAF!D830="","",PAF!D830)</f>
        <v/>
      </c>
      <c r="F822" s="246"/>
      <c r="G822" s="245" t="str">
        <f>IF(PAF!E830="","",PAF!E830)</f>
        <v/>
      </c>
      <c r="H822" s="245" t="str">
        <f>IF(PAF!F830="","",PAF!F830)</f>
        <v/>
      </c>
      <c r="I822" s="247" t="str">
        <f>IF(PAF!G830="","",PAF!G830)</f>
        <v/>
      </c>
      <c r="J822" s="247" t="str">
        <f>IF(PAF!H830="","",PAF!H830)</f>
        <v/>
      </c>
      <c r="K822" s="247"/>
      <c r="L822" s="247"/>
      <c r="M822" s="247"/>
      <c r="N822" s="245" t="str">
        <f>IF(PAF!I830="","",PAF!I830)</f>
        <v/>
      </c>
      <c r="O822" s="245" t="str">
        <f>IF(PAF!J830="","",PAF!J830)</f>
        <v/>
      </c>
      <c r="P822" s="245" t="str">
        <f>IF(PAF!K830="","",PAF!K830)</f>
        <v/>
      </c>
      <c r="Q822" s="245" t="str">
        <f>IF(PAF!L830="","",PAF!L830)</f>
        <v/>
      </c>
      <c r="S822" s="153">
        <f t="shared" si="36"/>
        <v>15</v>
      </c>
      <c r="T822" s="154" t="str">
        <f t="shared" si="38"/>
        <v>No</v>
      </c>
      <c r="U822" s="154">
        <v>816</v>
      </c>
    </row>
    <row r="823" spans="2:21">
      <c r="B823" s="244" t="str">
        <f t="shared" si="37"/>
        <v>__</v>
      </c>
      <c r="C823" s="244" t="str">
        <f>IF(PAF!C831="","",PAF!C831)</f>
        <v/>
      </c>
      <c r="D823" s="245" t="str">
        <f>IF(N823&lt;&gt;"",PAF!$Y831,"")</f>
        <v/>
      </c>
      <c r="E823" s="246" t="str">
        <f>IF(PAF!D831="","",PAF!D831)</f>
        <v/>
      </c>
      <c r="F823" s="246"/>
      <c r="G823" s="245" t="str">
        <f>IF(PAF!E831="","",PAF!E831)</f>
        <v/>
      </c>
      <c r="H823" s="245" t="str">
        <f>IF(PAF!F831="","",PAF!F831)</f>
        <v/>
      </c>
      <c r="I823" s="247" t="str">
        <f>IF(PAF!G831="","",PAF!G831)</f>
        <v/>
      </c>
      <c r="J823" s="247" t="str">
        <f>IF(PAF!H831="","",PAF!H831)</f>
        <v/>
      </c>
      <c r="K823" s="247"/>
      <c r="L823" s="247"/>
      <c r="M823" s="247"/>
      <c r="N823" s="245" t="str">
        <f>IF(PAF!I831="","",PAF!I831)</f>
        <v/>
      </c>
      <c r="O823" s="245" t="str">
        <f>IF(PAF!J831="","",PAF!J831)</f>
        <v/>
      </c>
      <c r="P823" s="245" t="str">
        <f>IF(PAF!K831="","",PAF!K831)</f>
        <v/>
      </c>
      <c r="Q823" s="245" t="str">
        <f>IF(PAF!L831="","",PAF!L831)</f>
        <v/>
      </c>
      <c r="S823" s="153">
        <f t="shared" si="36"/>
        <v>15</v>
      </c>
      <c r="T823" s="154" t="str">
        <f t="shared" si="38"/>
        <v>No</v>
      </c>
      <c r="U823" s="154">
        <v>817</v>
      </c>
    </row>
    <row r="824" spans="2:21">
      <c r="B824" s="244" t="str">
        <f t="shared" si="37"/>
        <v>__</v>
      </c>
      <c r="C824" s="244" t="str">
        <f>IF(PAF!C832="","",PAF!C832)</f>
        <v/>
      </c>
      <c r="D824" s="245" t="str">
        <f>IF(N824&lt;&gt;"",PAF!$Y832,"")</f>
        <v/>
      </c>
      <c r="E824" s="246" t="str">
        <f>IF(PAF!D832="","",PAF!D832)</f>
        <v/>
      </c>
      <c r="F824" s="246"/>
      <c r="G824" s="245" t="str">
        <f>IF(PAF!E832="","",PAF!E832)</f>
        <v/>
      </c>
      <c r="H824" s="245" t="str">
        <f>IF(PAF!F832="","",PAF!F832)</f>
        <v/>
      </c>
      <c r="I824" s="247" t="str">
        <f>IF(PAF!G832="","",PAF!G832)</f>
        <v/>
      </c>
      <c r="J824" s="247" t="str">
        <f>IF(PAF!H832="","",PAF!H832)</f>
        <v/>
      </c>
      <c r="K824" s="247"/>
      <c r="L824" s="247"/>
      <c r="M824" s="247"/>
      <c r="N824" s="245" t="str">
        <f>IF(PAF!I832="","",PAF!I832)</f>
        <v/>
      </c>
      <c r="O824" s="245" t="str">
        <f>IF(PAF!J832="","",PAF!J832)</f>
        <v/>
      </c>
      <c r="P824" s="245" t="str">
        <f>IF(PAF!K832="","",PAF!K832)</f>
        <v/>
      </c>
      <c r="Q824" s="245" t="str">
        <f>IF(PAF!L832="","",PAF!L832)</f>
        <v/>
      </c>
      <c r="S824" s="153">
        <f t="shared" si="36"/>
        <v>15</v>
      </c>
      <c r="T824" s="154" t="str">
        <f t="shared" si="38"/>
        <v>No</v>
      </c>
      <c r="U824" s="154">
        <v>818</v>
      </c>
    </row>
    <row r="825" spans="2:21">
      <c r="B825" s="244" t="str">
        <f t="shared" si="37"/>
        <v>__</v>
      </c>
      <c r="C825" s="244" t="str">
        <f>IF(PAF!C833="","",PAF!C833)</f>
        <v/>
      </c>
      <c r="D825" s="245" t="str">
        <f>IF(N825&lt;&gt;"",PAF!$Y833,"")</f>
        <v/>
      </c>
      <c r="E825" s="246" t="str">
        <f>IF(PAF!D833="","",PAF!D833)</f>
        <v/>
      </c>
      <c r="F825" s="246"/>
      <c r="G825" s="245" t="str">
        <f>IF(PAF!E833="","",PAF!E833)</f>
        <v/>
      </c>
      <c r="H825" s="245" t="str">
        <f>IF(PAF!F833="","",PAF!F833)</f>
        <v/>
      </c>
      <c r="I825" s="247" t="str">
        <f>IF(PAF!G833="","",PAF!G833)</f>
        <v/>
      </c>
      <c r="J825" s="247" t="str">
        <f>IF(PAF!H833="","",PAF!H833)</f>
        <v/>
      </c>
      <c r="K825" s="247"/>
      <c r="L825" s="247"/>
      <c r="M825" s="247"/>
      <c r="N825" s="245" t="str">
        <f>IF(PAF!I833="","",PAF!I833)</f>
        <v/>
      </c>
      <c r="O825" s="245" t="str">
        <f>IF(PAF!J833="","",PAF!J833)</f>
        <v/>
      </c>
      <c r="P825" s="245" t="str">
        <f>IF(PAF!K833="","",PAF!K833)</f>
        <v/>
      </c>
      <c r="Q825" s="245" t="str">
        <f>IF(PAF!L833="","",PAF!L833)</f>
        <v/>
      </c>
      <c r="S825" s="153">
        <f t="shared" si="36"/>
        <v>15</v>
      </c>
      <c r="T825" s="154" t="str">
        <f t="shared" si="38"/>
        <v>No</v>
      </c>
      <c r="U825" s="154">
        <v>819</v>
      </c>
    </row>
    <row r="826" spans="2:21">
      <c r="B826" s="244" t="str">
        <f t="shared" si="37"/>
        <v>__</v>
      </c>
      <c r="C826" s="244" t="str">
        <f>IF(PAF!C834="","",PAF!C834)</f>
        <v/>
      </c>
      <c r="D826" s="245" t="str">
        <f>IF(N826&lt;&gt;"",PAF!$Y834,"")</f>
        <v/>
      </c>
      <c r="E826" s="246" t="str">
        <f>IF(PAF!D834="","",PAF!D834)</f>
        <v/>
      </c>
      <c r="F826" s="246"/>
      <c r="G826" s="245" t="str">
        <f>IF(PAF!E834="","",PAF!E834)</f>
        <v/>
      </c>
      <c r="H826" s="245" t="str">
        <f>IF(PAF!F834="","",PAF!F834)</f>
        <v/>
      </c>
      <c r="I826" s="247" t="str">
        <f>IF(PAF!G834="","",PAF!G834)</f>
        <v/>
      </c>
      <c r="J826" s="247" t="str">
        <f>IF(PAF!H834="","",PAF!H834)</f>
        <v/>
      </c>
      <c r="K826" s="247"/>
      <c r="L826" s="247"/>
      <c r="M826" s="247"/>
      <c r="N826" s="245" t="str">
        <f>IF(PAF!I834="","",PAF!I834)</f>
        <v/>
      </c>
      <c r="O826" s="245" t="str">
        <f>IF(PAF!J834="","",PAF!J834)</f>
        <v/>
      </c>
      <c r="P826" s="245" t="str">
        <f>IF(PAF!K834="","",PAF!K834)</f>
        <v/>
      </c>
      <c r="Q826" s="245" t="str">
        <f>IF(PAF!L834="","",PAF!L834)</f>
        <v/>
      </c>
      <c r="S826" s="153">
        <f t="shared" si="36"/>
        <v>15</v>
      </c>
      <c r="T826" s="154" t="str">
        <f t="shared" si="38"/>
        <v>No</v>
      </c>
      <c r="U826" s="154">
        <v>820</v>
      </c>
    </row>
    <row r="827" spans="2:21">
      <c r="B827" s="244" t="str">
        <f t="shared" si="37"/>
        <v>__</v>
      </c>
      <c r="C827" s="244" t="str">
        <f>IF(PAF!C835="","",PAF!C835)</f>
        <v/>
      </c>
      <c r="D827" s="245" t="str">
        <f>IF(N827&lt;&gt;"",PAF!$Y835,"")</f>
        <v/>
      </c>
      <c r="E827" s="246" t="str">
        <f>IF(PAF!D835="","",PAF!D835)</f>
        <v/>
      </c>
      <c r="F827" s="246"/>
      <c r="G827" s="245" t="str">
        <f>IF(PAF!E835="","",PAF!E835)</f>
        <v/>
      </c>
      <c r="H827" s="245" t="str">
        <f>IF(PAF!F835="","",PAF!F835)</f>
        <v/>
      </c>
      <c r="I827" s="247" t="str">
        <f>IF(PAF!G835="","",PAF!G835)</f>
        <v/>
      </c>
      <c r="J827" s="247" t="str">
        <f>IF(PAF!H835="","",PAF!H835)</f>
        <v/>
      </c>
      <c r="K827" s="247"/>
      <c r="L827" s="247"/>
      <c r="M827" s="247"/>
      <c r="N827" s="245" t="str">
        <f>IF(PAF!I835="","",PAF!I835)</f>
        <v/>
      </c>
      <c r="O827" s="245" t="str">
        <f>IF(PAF!J835="","",PAF!J835)</f>
        <v/>
      </c>
      <c r="P827" s="245" t="str">
        <f>IF(PAF!K835="","",PAF!K835)</f>
        <v/>
      </c>
      <c r="Q827" s="245" t="str">
        <f>IF(PAF!L835="","",PAF!L835)</f>
        <v/>
      </c>
      <c r="S827" s="153">
        <f t="shared" si="36"/>
        <v>15</v>
      </c>
      <c r="T827" s="154" t="str">
        <f t="shared" si="38"/>
        <v>No</v>
      </c>
      <c r="U827" s="154">
        <v>821</v>
      </c>
    </row>
    <row r="828" spans="2:21">
      <c r="B828" s="244" t="str">
        <f t="shared" si="37"/>
        <v>__</v>
      </c>
      <c r="C828" s="244" t="str">
        <f>IF(PAF!C836="","",PAF!C836)</f>
        <v/>
      </c>
      <c r="D828" s="245" t="str">
        <f>IF(N828&lt;&gt;"",PAF!$Y836,"")</f>
        <v/>
      </c>
      <c r="E828" s="246" t="str">
        <f>IF(PAF!D836="","",PAF!D836)</f>
        <v/>
      </c>
      <c r="F828" s="246"/>
      <c r="G828" s="245" t="str">
        <f>IF(PAF!E836="","",PAF!E836)</f>
        <v/>
      </c>
      <c r="H828" s="245" t="str">
        <f>IF(PAF!F836="","",PAF!F836)</f>
        <v/>
      </c>
      <c r="I828" s="247" t="str">
        <f>IF(PAF!G836="","",PAF!G836)</f>
        <v/>
      </c>
      <c r="J828" s="247" t="str">
        <f>IF(PAF!H836="","",PAF!H836)</f>
        <v/>
      </c>
      <c r="K828" s="247"/>
      <c r="L828" s="247"/>
      <c r="M828" s="247"/>
      <c r="N828" s="245" t="str">
        <f>IF(PAF!I836="","",PAF!I836)</f>
        <v/>
      </c>
      <c r="O828" s="245" t="str">
        <f>IF(PAF!J836="","",PAF!J836)</f>
        <v/>
      </c>
      <c r="P828" s="245" t="str">
        <f>IF(PAF!K836="","",PAF!K836)</f>
        <v/>
      </c>
      <c r="Q828" s="245" t="str">
        <f>IF(PAF!L836="","",PAF!L836)</f>
        <v/>
      </c>
      <c r="S828" s="153">
        <f t="shared" si="36"/>
        <v>15</v>
      </c>
      <c r="T828" s="154" t="str">
        <f t="shared" si="38"/>
        <v>No</v>
      </c>
      <c r="U828" s="154">
        <v>822</v>
      </c>
    </row>
    <row r="829" spans="2:21">
      <c r="B829" s="244" t="str">
        <f t="shared" si="37"/>
        <v>__</v>
      </c>
      <c r="C829" s="244" t="str">
        <f>IF(PAF!C837="","",PAF!C837)</f>
        <v/>
      </c>
      <c r="D829" s="245" t="str">
        <f>IF(N829&lt;&gt;"",PAF!$Y837,"")</f>
        <v/>
      </c>
      <c r="E829" s="246" t="str">
        <f>IF(PAF!D837="","",PAF!D837)</f>
        <v/>
      </c>
      <c r="F829" s="246"/>
      <c r="G829" s="245" t="str">
        <f>IF(PAF!E837="","",PAF!E837)</f>
        <v/>
      </c>
      <c r="H829" s="245" t="str">
        <f>IF(PAF!F837="","",PAF!F837)</f>
        <v/>
      </c>
      <c r="I829" s="247" t="str">
        <f>IF(PAF!G837="","",PAF!G837)</f>
        <v/>
      </c>
      <c r="J829" s="247" t="str">
        <f>IF(PAF!H837="","",PAF!H837)</f>
        <v/>
      </c>
      <c r="K829" s="247"/>
      <c r="L829" s="247"/>
      <c r="M829" s="247"/>
      <c r="N829" s="245" t="str">
        <f>IF(PAF!I837="","",PAF!I837)</f>
        <v/>
      </c>
      <c r="O829" s="245" t="str">
        <f>IF(PAF!J837="","",PAF!J837)</f>
        <v/>
      </c>
      <c r="P829" s="245" t="str">
        <f>IF(PAF!K837="","",PAF!K837)</f>
        <v/>
      </c>
      <c r="Q829" s="245" t="str">
        <f>IF(PAF!L837="","",PAF!L837)</f>
        <v/>
      </c>
      <c r="S829" s="153">
        <f t="shared" si="36"/>
        <v>15</v>
      </c>
      <c r="T829" s="154" t="str">
        <f t="shared" si="38"/>
        <v>No</v>
      </c>
      <c r="U829" s="154">
        <v>823</v>
      </c>
    </row>
    <row r="830" spans="2:21">
      <c r="B830" s="244" t="str">
        <f t="shared" si="37"/>
        <v>__</v>
      </c>
      <c r="C830" s="244" t="str">
        <f>IF(PAF!C838="","",PAF!C838)</f>
        <v/>
      </c>
      <c r="D830" s="245" t="str">
        <f>IF(N830&lt;&gt;"",PAF!$Y838,"")</f>
        <v/>
      </c>
      <c r="E830" s="246" t="str">
        <f>IF(PAF!D838="","",PAF!D838)</f>
        <v/>
      </c>
      <c r="F830" s="246"/>
      <c r="G830" s="245" t="str">
        <f>IF(PAF!E838="","",PAF!E838)</f>
        <v/>
      </c>
      <c r="H830" s="245" t="str">
        <f>IF(PAF!F838="","",PAF!F838)</f>
        <v/>
      </c>
      <c r="I830" s="247" t="str">
        <f>IF(PAF!G838="","",PAF!G838)</f>
        <v/>
      </c>
      <c r="J830" s="247" t="str">
        <f>IF(PAF!H838="","",PAF!H838)</f>
        <v/>
      </c>
      <c r="K830" s="247"/>
      <c r="L830" s="247"/>
      <c r="M830" s="247"/>
      <c r="N830" s="245" t="str">
        <f>IF(PAF!I838="","",PAF!I838)</f>
        <v/>
      </c>
      <c r="O830" s="245" t="str">
        <f>IF(PAF!J838="","",PAF!J838)</f>
        <v/>
      </c>
      <c r="P830" s="245" t="str">
        <f>IF(PAF!K838="","",PAF!K838)</f>
        <v/>
      </c>
      <c r="Q830" s="245" t="str">
        <f>IF(PAF!L838="","",PAF!L838)</f>
        <v/>
      </c>
      <c r="S830" s="153">
        <f t="shared" si="36"/>
        <v>15</v>
      </c>
      <c r="T830" s="154" t="str">
        <f t="shared" si="38"/>
        <v>No</v>
      </c>
      <c r="U830" s="154">
        <v>824</v>
      </c>
    </row>
    <row r="831" spans="2:21">
      <c r="B831" s="244" t="str">
        <f t="shared" si="37"/>
        <v>__</v>
      </c>
      <c r="C831" s="244" t="str">
        <f>IF(PAF!C839="","",PAF!C839)</f>
        <v/>
      </c>
      <c r="D831" s="245" t="str">
        <f>IF(N831&lt;&gt;"",PAF!$Y839,"")</f>
        <v/>
      </c>
      <c r="E831" s="246" t="str">
        <f>IF(PAF!D839="","",PAF!D839)</f>
        <v/>
      </c>
      <c r="F831" s="246"/>
      <c r="G831" s="245" t="str">
        <f>IF(PAF!E839="","",PAF!E839)</f>
        <v/>
      </c>
      <c r="H831" s="245" t="str">
        <f>IF(PAF!F839="","",PAF!F839)</f>
        <v/>
      </c>
      <c r="I831" s="247" t="str">
        <f>IF(PAF!G839="","",PAF!G839)</f>
        <v/>
      </c>
      <c r="J831" s="247" t="str">
        <f>IF(PAF!H839="","",PAF!H839)</f>
        <v/>
      </c>
      <c r="K831" s="247"/>
      <c r="L831" s="247"/>
      <c r="M831" s="247"/>
      <c r="N831" s="245" t="str">
        <f>IF(PAF!I839="","",PAF!I839)</f>
        <v/>
      </c>
      <c r="O831" s="245" t="str">
        <f>IF(PAF!J839="","",PAF!J839)</f>
        <v/>
      </c>
      <c r="P831" s="245" t="str">
        <f>IF(PAF!K839="","",PAF!K839)</f>
        <v/>
      </c>
      <c r="Q831" s="245" t="str">
        <f>IF(PAF!L839="","",PAF!L839)</f>
        <v/>
      </c>
      <c r="S831" s="153">
        <f t="shared" si="36"/>
        <v>15</v>
      </c>
      <c r="T831" s="154" t="str">
        <f t="shared" si="38"/>
        <v>No</v>
      </c>
      <c r="U831" s="154">
        <v>825</v>
      </c>
    </row>
    <row r="832" spans="2:21">
      <c r="B832" s="244" t="str">
        <f t="shared" si="37"/>
        <v>__</v>
      </c>
      <c r="C832" s="244" t="str">
        <f>IF(PAF!C840="","",PAF!C840)</f>
        <v/>
      </c>
      <c r="D832" s="245" t="str">
        <f>IF(N832&lt;&gt;"",PAF!$Y840,"")</f>
        <v/>
      </c>
      <c r="E832" s="246" t="str">
        <f>IF(PAF!D840="","",PAF!D840)</f>
        <v/>
      </c>
      <c r="F832" s="246"/>
      <c r="G832" s="245" t="str">
        <f>IF(PAF!E840="","",PAF!E840)</f>
        <v/>
      </c>
      <c r="H832" s="245" t="str">
        <f>IF(PAF!F840="","",PAF!F840)</f>
        <v/>
      </c>
      <c r="I832" s="247" t="str">
        <f>IF(PAF!G840="","",PAF!G840)</f>
        <v/>
      </c>
      <c r="J832" s="247" t="str">
        <f>IF(PAF!H840="","",PAF!H840)</f>
        <v/>
      </c>
      <c r="K832" s="247"/>
      <c r="L832" s="247"/>
      <c r="M832" s="247"/>
      <c r="N832" s="245" t="str">
        <f>IF(PAF!I840="","",PAF!I840)</f>
        <v/>
      </c>
      <c r="O832" s="245" t="str">
        <f>IF(PAF!J840="","",PAF!J840)</f>
        <v/>
      </c>
      <c r="P832" s="245" t="str">
        <f>IF(PAF!K840="","",PAF!K840)</f>
        <v/>
      </c>
      <c r="Q832" s="245" t="str">
        <f>IF(PAF!L840="","",PAF!L840)</f>
        <v/>
      </c>
      <c r="S832" s="153">
        <f t="shared" si="36"/>
        <v>15</v>
      </c>
      <c r="T832" s="154" t="str">
        <f t="shared" si="38"/>
        <v>No</v>
      </c>
      <c r="U832" s="154">
        <v>826</v>
      </c>
    </row>
    <row r="833" spans="2:21">
      <c r="B833" s="244" t="str">
        <f t="shared" si="37"/>
        <v>__</v>
      </c>
      <c r="C833" s="244" t="str">
        <f>IF(PAF!C841="","",PAF!C841)</f>
        <v/>
      </c>
      <c r="D833" s="245" t="str">
        <f>IF(N833&lt;&gt;"",PAF!$Y841,"")</f>
        <v/>
      </c>
      <c r="E833" s="246" t="str">
        <f>IF(PAF!D841="","",PAF!D841)</f>
        <v/>
      </c>
      <c r="F833" s="246"/>
      <c r="G833" s="245" t="str">
        <f>IF(PAF!E841="","",PAF!E841)</f>
        <v/>
      </c>
      <c r="H833" s="245" t="str">
        <f>IF(PAF!F841="","",PAF!F841)</f>
        <v/>
      </c>
      <c r="I833" s="247" t="str">
        <f>IF(PAF!G841="","",PAF!G841)</f>
        <v/>
      </c>
      <c r="J833" s="247" t="str">
        <f>IF(PAF!H841="","",PAF!H841)</f>
        <v/>
      </c>
      <c r="K833" s="247"/>
      <c r="L833" s="247"/>
      <c r="M833" s="247"/>
      <c r="N833" s="245" t="str">
        <f>IF(PAF!I841="","",PAF!I841)</f>
        <v/>
      </c>
      <c r="O833" s="245" t="str">
        <f>IF(PAF!J841="","",PAF!J841)</f>
        <v/>
      </c>
      <c r="P833" s="245" t="str">
        <f>IF(PAF!K841="","",PAF!K841)</f>
        <v/>
      </c>
      <c r="Q833" s="245" t="str">
        <f>IF(PAF!L841="","",PAF!L841)</f>
        <v/>
      </c>
      <c r="S833" s="153">
        <f t="shared" si="36"/>
        <v>15</v>
      </c>
      <c r="T833" s="154" t="str">
        <f t="shared" si="38"/>
        <v>No</v>
      </c>
      <c r="U833" s="154">
        <v>827</v>
      </c>
    </row>
    <row r="834" spans="2:21">
      <c r="B834" s="244" t="str">
        <f t="shared" si="37"/>
        <v>__</v>
      </c>
      <c r="C834" s="244" t="str">
        <f>IF(PAF!C842="","",PAF!C842)</f>
        <v/>
      </c>
      <c r="D834" s="245" t="str">
        <f>IF(N834&lt;&gt;"",PAF!$Y842,"")</f>
        <v/>
      </c>
      <c r="E834" s="246" t="str">
        <f>IF(PAF!D842="","",PAF!D842)</f>
        <v/>
      </c>
      <c r="F834" s="246"/>
      <c r="G834" s="245" t="str">
        <f>IF(PAF!E842="","",PAF!E842)</f>
        <v/>
      </c>
      <c r="H834" s="245" t="str">
        <f>IF(PAF!F842="","",PAF!F842)</f>
        <v/>
      </c>
      <c r="I834" s="247" t="str">
        <f>IF(PAF!G842="","",PAF!G842)</f>
        <v/>
      </c>
      <c r="J834" s="247" t="str">
        <f>IF(PAF!H842="","",PAF!H842)</f>
        <v/>
      </c>
      <c r="K834" s="247"/>
      <c r="L834" s="247"/>
      <c r="M834" s="247"/>
      <c r="N834" s="245" t="str">
        <f>IF(PAF!I842="","",PAF!I842)</f>
        <v/>
      </c>
      <c r="O834" s="245" t="str">
        <f>IF(PAF!J842="","",PAF!J842)</f>
        <v/>
      </c>
      <c r="P834" s="245" t="str">
        <f>IF(PAF!K842="","",PAF!K842)</f>
        <v/>
      </c>
      <c r="Q834" s="245" t="str">
        <f>IF(PAF!L842="","",PAF!L842)</f>
        <v/>
      </c>
      <c r="S834" s="153">
        <f t="shared" si="36"/>
        <v>15</v>
      </c>
      <c r="T834" s="154" t="str">
        <f t="shared" si="38"/>
        <v>No</v>
      </c>
      <c r="U834" s="154">
        <v>828</v>
      </c>
    </row>
    <row r="835" spans="2:21">
      <c r="B835" s="244" t="str">
        <f t="shared" si="37"/>
        <v>__</v>
      </c>
      <c r="C835" s="244" t="str">
        <f>IF(PAF!C843="","",PAF!C843)</f>
        <v/>
      </c>
      <c r="D835" s="245" t="str">
        <f>IF(N835&lt;&gt;"",PAF!$Y843,"")</f>
        <v/>
      </c>
      <c r="E835" s="246" t="str">
        <f>IF(PAF!D843="","",PAF!D843)</f>
        <v/>
      </c>
      <c r="F835" s="246"/>
      <c r="G835" s="245" t="str">
        <f>IF(PAF!E843="","",PAF!E843)</f>
        <v/>
      </c>
      <c r="H835" s="245" t="str">
        <f>IF(PAF!F843="","",PAF!F843)</f>
        <v/>
      </c>
      <c r="I835" s="247" t="str">
        <f>IF(PAF!G843="","",PAF!G843)</f>
        <v/>
      </c>
      <c r="J835" s="247" t="str">
        <f>IF(PAF!H843="","",PAF!H843)</f>
        <v/>
      </c>
      <c r="K835" s="247"/>
      <c r="L835" s="247"/>
      <c r="M835" s="247"/>
      <c r="N835" s="245" t="str">
        <f>IF(PAF!I843="","",PAF!I843)</f>
        <v/>
      </c>
      <c r="O835" s="245" t="str">
        <f>IF(PAF!J843="","",PAF!J843)</f>
        <v/>
      </c>
      <c r="P835" s="245" t="str">
        <f>IF(PAF!K843="","",PAF!K843)</f>
        <v/>
      </c>
      <c r="Q835" s="245" t="str">
        <f>IF(PAF!L843="","",PAF!L843)</f>
        <v/>
      </c>
      <c r="S835" s="153">
        <f t="shared" si="36"/>
        <v>15</v>
      </c>
      <c r="T835" s="154" t="str">
        <f t="shared" si="38"/>
        <v>No</v>
      </c>
      <c r="U835" s="154">
        <v>829</v>
      </c>
    </row>
    <row r="836" spans="2:21">
      <c r="B836" s="244" t="str">
        <f t="shared" si="37"/>
        <v>__</v>
      </c>
      <c r="C836" s="244" t="str">
        <f>IF(PAF!C844="","",PAF!C844)</f>
        <v/>
      </c>
      <c r="D836" s="245" t="str">
        <f>IF(N836&lt;&gt;"",PAF!$Y844,"")</f>
        <v/>
      </c>
      <c r="E836" s="246" t="str">
        <f>IF(PAF!D844="","",PAF!D844)</f>
        <v/>
      </c>
      <c r="F836" s="246"/>
      <c r="G836" s="245" t="str">
        <f>IF(PAF!E844="","",PAF!E844)</f>
        <v/>
      </c>
      <c r="H836" s="245" t="str">
        <f>IF(PAF!F844="","",PAF!F844)</f>
        <v/>
      </c>
      <c r="I836" s="247" t="str">
        <f>IF(PAF!G844="","",PAF!G844)</f>
        <v/>
      </c>
      <c r="J836" s="247" t="str">
        <f>IF(PAF!H844="","",PAF!H844)</f>
        <v/>
      </c>
      <c r="K836" s="247"/>
      <c r="L836" s="247"/>
      <c r="M836" s="247"/>
      <c r="N836" s="245" t="str">
        <f>IF(PAF!I844="","",PAF!I844)</f>
        <v/>
      </c>
      <c r="O836" s="245" t="str">
        <f>IF(PAF!J844="","",PAF!J844)</f>
        <v/>
      </c>
      <c r="P836" s="245" t="str">
        <f>IF(PAF!K844="","",PAF!K844)</f>
        <v/>
      </c>
      <c r="Q836" s="245" t="str">
        <f>IF(PAF!L844="","",PAF!L844)</f>
        <v/>
      </c>
      <c r="S836" s="153">
        <f t="shared" si="36"/>
        <v>15</v>
      </c>
      <c r="T836" s="154" t="str">
        <f t="shared" si="38"/>
        <v>No</v>
      </c>
      <c r="U836" s="154">
        <v>830</v>
      </c>
    </row>
    <row r="837" spans="2:21">
      <c r="B837" s="244" t="str">
        <f t="shared" si="37"/>
        <v>__</v>
      </c>
      <c r="C837" s="244" t="str">
        <f>IF(PAF!C845="","",PAF!C845)</f>
        <v/>
      </c>
      <c r="D837" s="245" t="str">
        <f>IF(N837&lt;&gt;"",PAF!$Y845,"")</f>
        <v/>
      </c>
      <c r="E837" s="246" t="str">
        <f>IF(PAF!D845="","",PAF!D845)</f>
        <v/>
      </c>
      <c r="F837" s="246"/>
      <c r="G837" s="245" t="str">
        <f>IF(PAF!E845="","",PAF!E845)</f>
        <v/>
      </c>
      <c r="H837" s="245" t="str">
        <f>IF(PAF!F845="","",PAF!F845)</f>
        <v/>
      </c>
      <c r="I837" s="247" t="str">
        <f>IF(PAF!G845="","",PAF!G845)</f>
        <v/>
      </c>
      <c r="J837" s="247" t="str">
        <f>IF(PAF!H845="","",PAF!H845)</f>
        <v/>
      </c>
      <c r="K837" s="247"/>
      <c r="L837" s="247"/>
      <c r="M837" s="247"/>
      <c r="N837" s="245" t="str">
        <f>IF(PAF!I845="","",PAF!I845)</f>
        <v/>
      </c>
      <c r="O837" s="245" t="str">
        <f>IF(PAF!J845="","",PAF!J845)</f>
        <v/>
      </c>
      <c r="P837" s="245" t="str">
        <f>IF(PAF!K845="","",PAF!K845)</f>
        <v/>
      </c>
      <c r="Q837" s="245" t="str">
        <f>IF(PAF!L845="","",PAF!L845)</f>
        <v/>
      </c>
      <c r="S837" s="153">
        <f t="shared" si="36"/>
        <v>15</v>
      </c>
      <c r="T837" s="154" t="str">
        <f t="shared" si="38"/>
        <v>No</v>
      </c>
      <c r="U837" s="154">
        <v>831</v>
      </c>
    </row>
    <row r="838" spans="2:21">
      <c r="B838" s="244" t="str">
        <f t="shared" si="37"/>
        <v>__</v>
      </c>
      <c r="C838" s="244" t="str">
        <f>IF(PAF!C846="","",PAF!C846)</f>
        <v/>
      </c>
      <c r="D838" s="245" t="str">
        <f>IF(N838&lt;&gt;"",PAF!$Y846,"")</f>
        <v/>
      </c>
      <c r="E838" s="246" t="str">
        <f>IF(PAF!D846="","",PAF!D846)</f>
        <v/>
      </c>
      <c r="F838" s="246"/>
      <c r="G838" s="245" t="str">
        <f>IF(PAF!E846="","",PAF!E846)</f>
        <v/>
      </c>
      <c r="H838" s="245" t="str">
        <f>IF(PAF!F846="","",PAF!F846)</f>
        <v/>
      </c>
      <c r="I838" s="247" t="str">
        <f>IF(PAF!G846="","",PAF!G846)</f>
        <v/>
      </c>
      <c r="J838" s="247" t="str">
        <f>IF(PAF!H846="","",PAF!H846)</f>
        <v/>
      </c>
      <c r="K838" s="247"/>
      <c r="L838" s="247"/>
      <c r="M838" s="247"/>
      <c r="N838" s="245" t="str">
        <f>IF(PAF!I846="","",PAF!I846)</f>
        <v/>
      </c>
      <c r="O838" s="245" t="str">
        <f>IF(PAF!J846="","",PAF!J846)</f>
        <v/>
      </c>
      <c r="P838" s="245" t="str">
        <f>IF(PAF!K846="","",PAF!K846)</f>
        <v/>
      </c>
      <c r="Q838" s="245" t="str">
        <f>IF(PAF!L846="","",PAF!L846)</f>
        <v/>
      </c>
      <c r="S838" s="153">
        <f t="shared" si="36"/>
        <v>15</v>
      </c>
      <c r="T838" s="154" t="str">
        <f t="shared" si="38"/>
        <v>No</v>
      </c>
      <c r="U838" s="154">
        <v>832</v>
      </c>
    </row>
    <row r="839" spans="2:21">
      <c r="B839" s="244" t="str">
        <f t="shared" si="37"/>
        <v>__</v>
      </c>
      <c r="C839" s="244" t="str">
        <f>IF(PAF!C847="","",PAF!C847)</f>
        <v/>
      </c>
      <c r="D839" s="245" t="str">
        <f>IF(N839&lt;&gt;"",PAF!$Y847,"")</f>
        <v/>
      </c>
      <c r="E839" s="246" t="str">
        <f>IF(PAF!D847="","",PAF!D847)</f>
        <v/>
      </c>
      <c r="F839" s="246"/>
      <c r="G839" s="245" t="str">
        <f>IF(PAF!E847="","",PAF!E847)</f>
        <v/>
      </c>
      <c r="H839" s="245" t="str">
        <f>IF(PAF!F847="","",PAF!F847)</f>
        <v/>
      </c>
      <c r="I839" s="247" t="str">
        <f>IF(PAF!G847="","",PAF!G847)</f>
        <v/>
      </c>
      <c r="J839" s="247" t="str">
        <f>IF(PAF!H847="","",PAF!H847)</f>
        <v/>
      </c>
      <c r="K839" s="247"/>
      <c r="L839" s="247"/>
      <c r="M839" s="247"/>
      <c r="N839" s="245" t="str">
        <f>IF(PAF!I847="","",PAF!I847)</f>
        <v/>
      </c>
      <c r="O839" s="245" t="str">
        <f>IF(PAF!J847="","",PAF!J847)</f>
        <v/>
      </c>
      <c r="P839" s="245" t="str">
        <f>IF(PAF!K847="","",PAF!K847)</f>
        <v/>
      </c>
      <c r="Q839" s="245" t="str">
        <f>IF(PAF!L847="","",PAF!L847)</f>
        <v/>
      </c>
      <c r="S839" s="153">
        <f t="shared" ref="S839:S902" si="39">COUNTIF(C839:Q839,"")</f>
        <v>15</v>
      </c>
      <c r="T839" s="154" t="str">
        <f t="shared" si="38"/>
        <v>No</v>
      </c>
      <c r="U839" s="154">
        <v>833</v>
      </c>
    </row>
    <row r="840" spans="2:21">
      <c r="B840" s="244" t="str">
        <f t="shared" ref="B840:B903" si="40">CONCATENATE($D$2,"_",$D$3,"_",$D$4)</f>
        <v>__</v>
      </c>
      <c r="C840" s="244" t="str">
        <f>IF(PAF!C848="","",PAF!C848)</f>
        <v/>
      </c>
      <c r="D840" s="245" t="str">
        <f>IF(N840&lt;&gt;"",PAF!$Y848,"")</f>
        <v/>
      </c>
      <c r="E840" s="246" t="str">
        <f>IF(PAF!D848="","",PAF!D848)</f>
        <v/>
      </c>
      <c r="F840" s="246"/>
      <c r="G840" s="245" t="str">
        <f>IF(PAF!E848="","",PAF!E848)</f>
        <v/>
      </c>
      <c r="H840" s="245" t="str">
        <f>IF(PAF!F848="","",PAF!F848)</f>
        <v/>
      </c>
      <c r="I840" s="247" t="str">
        <f>IF(PAF!G848="","",PAF!G848)</f>
        <v/>
      </c>
      <c r="J840" s="247" t="str">
        <f>IF(PAF!H848="","",PAF!H848)</f>
        <v/>
      </c>
      <c r="K840" s="247"/>
      <c r="L840" s="247"/>
      <c r="M840" s="247"/>
      <c r="N840" s="245" t="str">
        <f>IF(PAF!I848="","",PAF!I848)</f>
        <v/>
      </c>
      <c r="O840" s="245" t="str">
        <f>IF(PAF!J848="","",PAF!J848)</f>
        <v/>
      </c>
      <c r="P840" s="245" t="str">
        <f>IF(PAF!K848="","",PAF!K848)</f>
        <v/>
      </c>
      <c r="Q840" s="245" t="str">
        <f>IF(PAF!L848="","",PAF!L848)</f>
        <v/>
      </c>
      <c r="S840" s="153">
        <f t="shared" si="39"/>
        <v>15</v>
      </c>
      <c r="T840" s="154" t="str">
        <f t="shared" ref="T840:T903" si="41">IF(AND(S840&gt;4,S840&lt;14),"Missing data","No")</f>
        <v>No</v>
      </c>
      <c r="U840" s="154">
        <v>834</v>
      </c>
    </row>
    <row r="841" spans="2:21">
      <c r="B841" s="244" t="str">
        <f t="shared" si="40"/>
        <v>__</v>
      </c>
      <c r="C841" s="244" t="str">
        <f>IF(PAF!C849="","",PAF!C849)</f>
        <v/>
      </c>
      <c r="D841" s="245" t="str">
        <f>IF(N841&lt;&gt;"",PAF!$Y849,"")</f>
        <v/>
      </c>
      <c r="E841" s="246" t="str">
        <f>IF(PAF!D849="","",PAF!D849)</f>
        <v/>
      </c>
      <c r="F841" s="246"/>
      <c r="G841" s="245" t="str">
        <f>IF(PAF!E849="","",PAF!E849)</f>
        <v/>
      </c>
      <c r="H841" s="245" t="str">
        <f>IF(PAF!F849="","",PAF!F849)</f>
        <v/>
      </c>
      <c r="I841" s="247" t="str">
        <f>IF(PAF!G849="","",PAF!G849)</f>
        <v/>
      </c>
      <c r="J841" s="247" t="str">
        <f>IF(PAF!H849="","",PAF!H849)</f>
        <v/>
      </c>
      <c r="K841" s="247"/>
      <c r="L841" s="247"/>
      <c r="M841" s="247"/>
      <c r="N841" s="245" t="str">
        <f>IF(PAF!I849="","",PAF!I849)</f>
        <v/>
      </c>
      <c r="O841" s="245" t="str">
        <f>IF(PAF!J849="","",PAF!J849)</f>
        <v/>
      </c>
      <c r="P841" s="245" t="str">
        <f>IF(PAF!K849="","",PAF!K849)</f>
        <v/>
      </c>
      <c r="Q841" s="245" t="str">
        <f>IF(PAF!L849="","",PAF!L849)</f>
        <v/>
      </c>
      <c r="S841" s="153">
        <f t="shared" si="39"/>
        <v>15</v>
      </c>
      <c r="T841" s="154" t="str">
        <f t="shared" si="41"/>
        <v>No</v>
      </c>
      <c r="U841" s="154">
        <v>835</v>
      </c>
    </row>
    <row r="842" spans="2:21">
      <c r="B842" s="244" t="str">
        <f t="shared" si="40"/>
        <v>__</v>
      </c>
      <c r="C842" s="244" t="str">
        <f>IF(PAF!C850="","",PAF!C850)</f>
        <v/>
      </c>
      <c r="D842" s="245" t="str">
        <f>IF(N842&lt;&gt;"",PAF!$Y850,"")</f>
        <v/>
      </c>
      <c r="E842" s="246" t="str">
        <f>IF(PAF!D850="","",PAF!D850)</f>
        <v/>
      </c>
      <c r="F842" s="246"/>
      <c r="G842" s="245" t="str">
        <f>IF(PAF!E850="","",PAF!E850)</f>
        <v/>
      </c>
      <c r="H842" s="245" t="str">
        <f>IF(PAF!F850="","",PAF!F850)</f>
        <v/>
      </c>
      <c r="I842" s="247" t="str">
        <f>IF(PAF!G850="","",PAF!G850)</f>
        <v/>
      </c>
      <c r="J842" s="247" t="str">
        <f>IF(PAF!H850="","",PAF!H850)</f>
        <v/>
      </c>
      <c r="K842" s="247"/>
      <c r="L842" s="247"/>
      <c r="M842" s="247"/>
      <c r="N842" s="245" t="str">
        <f>IF(PAF!I850="","",PAF!I850)</f>
        <v/>
      </c>
      <c r="O842" s="245" t="str">
        <f>IF(PAF!J850="","",PAF!J850)</f>
        <v/>
      </c>
      <c r="P842" s="245" t="str">
        <f>IF(PAF!K850="","",PAF!K850)</f>
        <v/>
      </c>
      <c r="Q842" s="245" t="str">
        <f>IF(PAF!L850="","",PAF!L850)</f>
        <v/>
      </c>
      <c r="S842" s="153">
        <f t="shared" si="39"/>
        <v>15</v>
      </c>
      <c r="T842" s="154" t="str">
        <f t="shared" si="41"/>
        <v>No</v>
      </c>
      <c r="U842" s="154">
        <v>836</v>
      </c>
    </row>
    <row r="843" spans="2:21">
      <c r="B843" s="244" t="str">
        <f t="shared" si="40"/>
        <v>__</v>
      </c>
      <c r="C843" s="244" t="str">
        <f>IF(PAF!C851="","",PAF!C851)</f>
        <v/>
      </c>
      <c r="D843" s="245" t="str">
        <f>IF(N843&lt;&gt;"",PAF!$Y851,"")</f>
        <v/>
      </c>
      <c r="E843" s="246" t="str">
        <f>IF(PAF!D851="","",PAF!D851)</f>
        <v/>
      </c>
      <c r="F843" s="246"/>
      <c r="G843" s="245" t="str">
        <f>IF(PAF!E851="","",PAF!E851)</f>
        <v/>
      </c>
      <c r="H843" s="245" t="str">
        <f>IF(PAF!F851="","",PAF!F851)</f>
        <v/>
      </c>
      <c r="I843" s="247" t="str">
        <f>IF(PAF!G851="","",PAF!G851)</f>
        <v/>
      </c>
      <c r="J843" s="247" t="str">
        <f>IF(PAF!H851="","",PAF!H851)</f>
        <v/>
      </c>
      <c r="K843" s="247"/>
      <c r="L843" s="247"/>
      <c r="M843" s="247"/>
      <c r="N843" s="245" t="str">
        <f>IF(PAF!I851="","",PAF!I851)</f>
        <v/>
      </c>
      <c r="O843" s="245" t="str">
        <f>IF(PAF!J851="","",PAF!J851)</f>
        <v/>
      </c>
      <c r="P843" s="245" t="str">
        <f>IF(PAF!K851="","",PAF!K851)</f>
        <v/>
      </c>
      <c r="Q843" s="245" t="str">
        <f>IF(PAF!L851="","",PAF!L851)</f>
        <v/>
      </c>
      <c r="S843" s="153">
        <f t="shared" si="39"/>
        <v>15</v>
      </c>
      <c r="T843" s="154" t="str">
        <f t="shared" si="41"/>
        <v>No</v>
      </c>
      <c r="U843" s="154">
        <v>837</v>
      </c>
    </row>
    <row r="844" spans="2:21">
      <c r="B844" s="244" t="str">
        <f t="shared" si="40"/>
        <v>__</v>
      </c>
      <c r="C844" s="244" t="str">
        <f>IF(PAF!C852="","",PAF!C852)</f>
        <v/>
      </c>
      <c r="D844" s="245" t="str">
        <f>IF(N844&lt;&gt;"",PAF!$Y852,"")</f>
        <v/>
      </c>
      <c r="E844" s="246" t="str">
        <f>IF(PAF!D852="","",PAF!D852)</f>
        <v/>
      </c>
      <c r="F844" s="246"/>
      <c r="G844" s="245" t="str">
        <f>IF(PAF!E852="","",PAF!E852)</f>
        <v/>
      </c>
      <c r="H844" s="245" t="str">
        <f>IF(PAF!F852="","",PAF!F852)</f>
        <v/>
      </c>
      <c r="I844" s="247" t="str">
        <f>IF(PAF!G852="","",PAF!G852)</f>
        <v/>
      </c>
      <c r="J844" s="247" t="str">
        <f>IF(PAF!H852="","",PAF!H852)</f>
        <v/>
      </c>
      <c r="K844" s="247"/>
      <c r="L844" s="247"/>
      <c r="M844" s="247"/>
      <c r="N844" s="245" t="str">
        <f>IF(PAF!I852="","",PAF!I852)</f>
        <v/>
      </c>
      <c r="O844" s="245" t="str">
        <f>IF(PAF!J852="","",PAF!J852)</f>
        <v/>
      </c>
      <c r="P844" s="245" t="str">
        <f>IF(PAF!K852="","",PAF!K852)</f>
        <v/>
      </c>
      <c r="Q844" s="245" t="str">
        <f>IF(PAF!L852="","",PAF!L852)</f>
        <v/>
      </c>
      <c r="S844" s="153">
        <f t="shared" si="39"/>
        <v>15</v>
      </c>
      <c r="T844" s="154" t="str">
        <f t="shared" si="41"/>
        <v>No</v>
      </c>
      <c r="U844" s="154">
        <v>838</v>
      </c>
    </row>
    <row r="845" spans="2:21">
      <c r="B845" s="244" t="str">
        <f t="shared" si="40"/>
        <v>__</v>
      </c>
      <c r="C845" s="244" t="str">
        <f>IF(PAF!C853="","",PAF!C853)</f>
        <v/>
      </c>
      <c r="D845" s="245" t="str">
        <f>IF(N845&lt;&gt;"",PAF!$Y853,"")</f>
        <v/>
      </c>
      <c r="E845" s="246" t="str">
        <f>IF(PAF!D853="","",PAF!D853)</f>
        <v/>
      </c>
      <c r="F845" s="246"/>
      <c r="G845" s="245" t="str">
        <f>IF(PAF!E853="","",PAF!E853)</f>
        <v/>
      </c>
      <c r="H845" s="245" t="str">
        <f>IF(PAF!F853="","",PAF!F853)</f>
        <v/>
      </c>
      <c r="I845" s="247" t="str">
        <f>IF(PAF!G853="","",PAF!G853)</f>
        <v/>
      </c>
      <c r="J845" s="247" t="str">
        <f>IF(PAF!H853="","",PAF!H853)</f>
        <v/>
      </c>
      <c r="K845" s="247"/>
      <c r="L845" s="247"/>
      <c r="M845" s="247"/>
      <c r="N845" s="245" t="str">
        <f>IF(PAF!I853="","",PAF!I853)</f>
        <v/>
      </c>
      <c r="O845" s="245" t="str">
        <f>IF(PAF!J853="","",PAF!J853)</f>
        <v/>
      </c>
      <c r="P845" s="245" t="str">
        <f>IF(PAF!K853="","",PAF!K853)</f>
        <v/>
      </c>
      <c r="Q845" s="245" t="str">
        <f>IF(PAF!L853="","",PAF!L853)</f>
        <v/>
      </c>
      <c r="S845" s="153">
        <f t="shared" si="39"/>
        <v>15</v>
      </c>
      <c r="T845" s="154" t="str">
        <f t="shared" si="41"/>
        <v>No</v>
      </c>
      <c r="U845" s="154">
        <v>839</v>
      </c>
    </row>
    <row r="846" spans="2:21">
      <c r="B846" s="244" t="str">
        <f t="shared" si="40"/>
        <v>__</v>
      </c>
      <c r="C846" s="244" t="str">
        <f>IF(PAF!C854="","",PAF!C854)</f>
        <v/>
      </c>
      <c r="D846" s="245" t="str">
        <f>IF(N846&lt;&gt;"",PAF!$Y854,"")</f>
        <v/>
      </c>
      <c r="E846" s="246" t="str">
        <f>IF(PAF!D854="","",PAF!D854)</f>
        <v/>
      </c>
      <c r="F846" s="246"/>
      <c r="G846" s="245" t="str">
        <f>IF(PAF!E854="","",PAF!E854)</f>
        <v/>
      </c>
      <c r="H846" s="245" t="str">
        <f>IF(PAF!F854="","",PAF!F854)</f>
        <v/>
      </c>
      <c r="I846" s="247" t="str">
        <f>IF(PAF!G854="","",PAF!G854)</f>
        <v/>
      </c>
      <c r="J846" s="247" t="str">
        <f>IF(PAF!H854="","",PAF!H854)</f>
        <v/>
      </c>
      <c r="K846" s="247"/>
      <c r="L846" s="247"/>
      <c r="M846" s="247"/>
      <c r="N846" s="245" t="str">
        <f>IF(PAF!I854="","",PAF!I854)</f>
        <v/>
      </c>
      <c r="O846" s="245" t="str">
        <f>IF(PAF!J854="","",PAF!J854)</f>
        <v/>
      </c>
      <c r="P846" s="245" t="str">
        <f>IF(PAF!K854="","",PAF!K854)</f>
        <v/>
      </c>
      <c r="Q846" s="245" t="str">
        <f>IF(PAF!L854="","",PAF!L854)</f>
        <v/>
      </c>
      <c r="S846" s="153">
        <f t="shared" si="39"/>
        <v>15</v>
      </c>
      <c r="T846" s="154" t="str">
        <f t="shared" si="41"/>
        <v>No</v>
      </c>
      <c r="U846" s="154">
        <v>840</v>
      </c>
    </row>
    <row r="847" spans="2:21">
      <c r="B847" s="244" t="str">
        <f t="shared" si="40"/>
        <v>__</v>
      </c>
      <c r="C847" s="244" t="str">
        <f>IF(PAF!C855="","",PAF!C855)</f>
        <v/>
      </c>
      <c r="D847" s="245" t="str">
        <f>IF(N847&lt;&gt;"",PAF!$Y855,"")</f>
        <v/>
      </c>
      <c r="E847" s="246" t="str">
        <f>IF(PAF!D855="","",PAF!D855)</f>
        <v/>
      </c>
      <c r="F847" s="246"/>
      <c r="G847" s="245" t="str">
        <f>IF(PAF!E855="","",PAF!E855)</f>
        <v/>
      </c>
      <c r="H847" s="245" t="str">
        <f>IF(PAF!F855="","",PAF!F855)</f>
        <v/>
      </c>
      <c r="I847" s="247" t="str">
        <f>IF(PAF!G855="","",PAF!G855)</f>
        <v/>
      </c>
      <c r="J847" s="247" t="str">
        <f>IF(PAF!H855="","",PAF!H855)</f>
        <v/>
      </c>
      <c r="K847" s="247"/>
      <c r="L847" s="247"/>
      <c r="M847" s="247"/>
      <c r="N847" s="245" t="str">
        <f>IF(PAF!I855="","",PAF!I855)</f>
        <v/>
      </c>
      <c r="O847" s="245" t="str">
        <f>IF(PAF!J855="","",PAF!J855)</f>
        <v/>
      </c>
      <c r="P847" s="245" t="str">
        <f>IF(PAF!K855="","",PAF!K855)</f>
        <v/>
      </c>
      <c r="Q847" s="245" t="str">
        <f>IF(PAF!L855="","",PAF!L855)</f>
        <v/>
      </c>
      <c r="S847" s="153">
        <f t="shared" si="39"/>
        <v>15</v>
      </c>
      <c r="T847" s="154" t="str">
        <f t="shared" si="41"/>
        <v>No</v>
      </c>
      <c r="U847" s="154">
        <v>841</v>
      </c>
    </row>
    <row r="848" spans="2:21">
      <c r="B848" s="244" t="str">
        <f t="shared" si="40"/>
        <v>__</v>
      </c>
      <c r="C848" s="244" t="str">
        <f>IF(PAF!C856="","",PAF!C856)</f>
        <v/>
      </c>
      <c r="D848" s="245" t="str">
        <f>IF(N848&lt;&gt;"",PAF!$Y856,"")</f>
        <v/>
      </c>
      <c r="E848" s="246" t="str">
        <f>IF(PAF!D856="","",PAF!D856)</f>
        <v/>
      </c>
      <c r="F848" s="246"/>
      <c r="G848" s="245" t="str">
        <f>IF(PAF!E856="","",PAF!E856)</f>
        <v/>
      </c>
      <c r="H848" s="245" t="str">
        <f>IF(PAF!F856="","",PAF!F856)</f>
        <v/>
      </c>
      <c r="I848" s="247" t="str">
        <f>IF(PAF!G856="","",PAF!G856)</f>
        <v/>
      </c>
      <c r="J848" s="247" t="str">
        <f>IF(PAF!H856="","",PAF!H856)</f>
        <v/>
      </c>
      <c r="K848" s="247"/>
      <c r="L848" s="247"/>
      <c r="M848" s="247"/>
      <c r="N848" s="245" t="str">
        <f>IF(PAF!I856="","",PAF!I856)</f>
        <v/>
      </c>
      <c r="O848" s="245" t="str">
        <f>IF(PAF!J856="","",PAF!J856)</f>
        <v/>
      </c>
      <c r="P848" s="245" t="str">
        <f>IF(PAF!K856="","",PAF!K856)</f>
        <v/>
      </c>
      <c r="Q848" s="245" t="str">
        <f>IF(PAF!L856="","",PAF!L856)</f>
        <v/>
      </c>
      <c r="S848" s="153">
        <f t="shared" si="39"/>
        <v>15</v>
      </c>
      <c r="T848" s="154" t="str">
        <f t="shared" si="41"/>
        <v>No</v>
      </c>
      <c r="U848" s="154">
        <v>842</v>
      </c>
    </row>
    <row r="849" spans="2:21">
      <c r="B849" s="244" t="str">
        <f t="shared" si="40"/>
        <v>__</v>
      </c>
      <c r="C849" s="244" t="str">
        <f>IF(PAF!C857="","",PAF!C857)</f>
        <v/>
      </c>
      <c r="D849" s="245" t="str">
        <f>IF(N849&lt;&gt;"",PAF!$Y857,"")</f>
        <v/>
      </c>
      <c r="E849" s="246" t="str">
        <f>IF(PAF!D857="","",PAF!D857)</f>
        <v/>
      </c>
      <c r="F849" s="246"/>
      <c r="G849" s="245" t="str">
        <f>IF(PAF!E857="","",PAF!E857)</f>
        <v/>
      </c>
      <c r="H849" s="245" t="str">
        <f>IF(PAF!F857="","",PAF!F857)</f>
        <v/>
      </c>
      <c r="I849" s="247" t="str">
        <f>IF(PAF!G857="","",PAF!G857)</f>
        <v/>
      </c>
      <c r="J849" s="247" t="str">
        <f>IF(PAF!H857="","",PAF!H857)</f>
        <v/>
      </c>
      <c r="K849" s="247"/>
      <c r="L849" s="247"/>
      <c r="M849" s="247"/>
      <c r="N849" s="245" t="str">
        <f>IF(PAF!I857="","",PAF!I857)</f>
        <v/>
      </c>
      <c r="O849" s="245" t="str">
        <f>IF(PAF!J857="","",PAF!J857)</f>
        <v/>
      </c>
      <c r="P849" s="245" t="str">
        <f>IF(PAF!K857="","",PAF!K857)</f>
        <v/>
      </c>
      <c r="Q849" s="245" t="str">
        <f>IF(PAF!L857="","",PAF!L857)</f>
        <v/>
      </c>
      <c r="S849" s="153">
        <f t="shared" si="39"/>
        <v>15</v>
      </c>
      <c r="T849" s="154" t="str">
        <f t="shared" si="41"/>
        <v>No</v>
      </c>
      <c r="U849" s="154">
        <v>843</v>
      </c>
    </row>
    <row r="850" spans="2:21">
      <c r="B850" s="244" t="str">
        <f t="shared" si="40"/>
        <v>__</v>
      </c>
      <c r="C850" s="244" t="str">
        <f>IF(PAF!C858="","",PAF!C858)</f>
        <v/>
      </c>
      <c r="D850" s="245" t="str">
        <f>IF(N850&lt;&gt;"",PAF!$Y858,"")</f>
        <v/>
      </c>
      <c r="E850" s="246" t="str">
        <f>IF(PAF!D858="","",PAF!D858)</f>
        <v/>
      </c>
      <c r="F850" s="246"/>
      <c r="G850" s="245" t="str">
        <f>IF(PAF!E858="","",PAF!E858)</f>
        <v/>
      </c>
      <c r="H850" s="245" t="str">
        <f>IF(PAF!F858="","",PAF!F858)</f>
        <v/>
      </c>
      <c r="I850" s="247" t="str">
        <f>IF(PAF!G858="","",PAF!G858)</f>
        <v/>
      </c>
      <c r="J850" s="247" t="str">
        <f>IF(PAF!H858="","",PAF!H858)</f>
        <v/>
      </c>
      <c r="K850" s="247"/>
      <c r="L850" s="247"/>
      <c r="M850" s="247"/>
      <c r="N850" s="245" t="str">
        <f>IF(PAF!I858="","",PAF!I858)</f>
        <v/>
      </c>
      <c r="O850" s="245" t="str">
        <f>IF(PAF!J858="","",PAF!J858)</f>
        <v/>
      </c>
      <c r="P850" s="245" t="str">
        <f>IF(PAF!K858="","",PAF!K858)</f>
        <v/>
      </c>
      <c r="Q850" s="245" t="str">
        <f>IF(PAF!L858="","",PAF!L858)</f>
        <v/>
      </c>
      <c r="S850" s="153">
        <f t="shared" si="39"/>
        <v>15</v>
      </c>
      <c r="T850" s="154" t="str">
        <f t="shared" si="41"/>
        <v>No</v>
      </c>
      <c r="U850" s="154">
        <v>844</v>
      </c>
    </row>
    <row r="851" spans="2:21">
      <c r="B851" s="244" t="str">
        <f t="shared" si="40"/>
        <v>__</v>
      </c>
      <c r="C851" s="244" t="str">
        <f>IF(PAF!C859="","",PAF!C859)</f>
        <v/>
      </c>
      <c r="D851" s="245" t="str">
        <f>IF(N851&lt;&gt;"",PAF!$Y859,"")</f>
        <v/>
      </c>
      <c r="E851" s="246" t="str">
        <f>IF(PAF!D859="","",PAF!D859)</f>
        <v/>
      </c>
      <c r="F851" s="246"/>
      <c r="G851" s="245" t="str">
        <f>IF(PAF!E859="","",PAF!E859)</f>
        <v/>
      </c>
      <c r="H851" s="245" t="str">
        <f>IF(PAF!F859="","",PAF!F859)</f>
        <v/>
      </c>
      <c r="I851" s="247" t="str">
        <f>IF(PAF!G859="","",PAF!G859)</f>
        <v/>
      </c>
      <c r="J851" s="247" t="str">
        <f>IF(PAF!H859="","",PAF!H859)</f>
        <v/>
      </c>
      <c r="K851" s="247"/>
      <c r="L851" s="247"/>
      <c r="M851" s="247"/>
      <c r="N851" s="245" t="str">
        <f>IF(PAF!I859="","",PAF!I859)</f>
        <v/>
      </c>
      <c r="O851" s="245" t="str">
        <f>IF(PAF!J859="","",PAF!J859)</f>
        <v/>
      </c>
      <c r="P851" s="245" t="str">
        <f>IF(PAF!K859="","",PAF!K859)</f>
        <v/>
      </c>
      <c r="Q851" s="245" t="str">
        <f>IF(PAF!L859="","",PAF!L859)</f>
        <v/>
      </c>
      <c r="S851" s="153">
        <f t="shared" si="39"/>
        <v>15</v>
      </c>
      <c r="T851" s="154" t="str">
        <f t="shared" si="41"/>
        <v>No</v>
      </c>
      <c r="U851" s="154">
        <v>845</v>
      </c>
    </row>
    <row r="852" spans="2:21">
      <c r="B852" s="244" t="str">
        <f t="shared" si="40"/>
        <v>__</v>
      </c>
      <c r="C852" s="244" t="str">
        <f>IF(PAF!C860="","",PAF!C860)</f>
        <v/>
      </c>
      <c r="D852" s="245" t="str">
        <f>IF(N852&lt;&gt;"",PAF!$Y860,"")</f>
        <v/>
      </c>
      <c r="E852" s="246" t="str">
        <f>IF(PAF!D860="","",PAF!D860)</f>
        <v/>
      </c>
      <c r="F852" s="246"/>
      <c r="G852" s="245" t="str">
        <f>IF(PAF!E860="","",PAF!E860)</f>
        <v/>
      </c>
      <c r="H852" s="245" t="str">
        <f>IF(PAF!F860="","",PAF!F860)</f>
        <v/>
      </c>
      <c r="I852" s="247" t="str">
        <f>IF(PAF!G860="","",PAF!G860)</f>
        <v/>
      </c>
      <c r="J852" s="247" t="str">
        <f>IF(PAF!H860="","",PAF!H860)</f>
        <v/>
      </c>
      <c r="K852" s="247"/>
      <c r="L852" s="247"/>
      <c r="M852" s="247"/>
      <c r="N852" s="245" t="str">
        <f>IF(PAF!I860="","",PAF!I860)</f>
        <v/>
      </c>
      <c r="O852" s="245" t="str">
        <f>IF(PAF!J860="","",PAF!J860)</f>
        <v/>
      </c>
      <c r="P852" s="245" t="str">
        <f>IF(PAF!K860="","",PAF!K860)</f>
        <v/>
      </c>
      <c r="Q852" s="245" t="str">
        <f>IF(PAF!L860="","",PAF!L860)</f>
        <v/>
      </c>
      <c r="S852" s="153">
        <f t="shared" si="39"/>
        <v>15</v>
      </c>
      <c r="T852" s="154" t="str">
        <f t="shared" si="41"/>
        <v>No</v>
      </c>
      <c r="U852" s="154">
        <v>846</v>
      </c>
    </row>
    <row r="853" spans="2:21">
      <c r="B853" s="244" t="str">
        <f t="shared" si="40"/>
        <v>__</v>
      </c>
      <c r="C853" s="244" t="str">
        <f>IF(PAF!C861="","",PAF!C861)</f>
        <v/>
      </c>
      <c r="D853" s="245" t="str">
        <f>IF(N853&lt;&gt;"",PAF!$Y861,"")</f>
        <v/>
      </c>
      <c r="E853" s="246" t="str">
        <f>IF(PAF!D861="","",PAF!D861)</f>
        <v/>
      </c>
      <c r="F853" s="246"/>
      <c r="G853" s="245" t="str">
        <f>IF(PAF!E861="","",PAF!E861)</f>
        <v/>
      </c>
      <c r="H853" s="245" t="str">
        <f>IF(PAF!F861="","",PAF!F861)</f>
        <v/>
      </c>
      <c r="I853" s="247" t="str">
        <f>IF(PAF!G861="","",PAF!G861)</f>
        <v/>
      </c>
      <c r="J853" s="247" t="str">
        <f>IF(PAF!H861="","",PAF!H861)</f>
        <v/>
      </c>
      <c r="K853" s="247"/>
      <c r="L853" s="247"/>
      <c r="M853" s="247"/>
      <c r="N853" s="245" t="str">
        <f>IF(PAF!I861="","",PAF!I861)</f>
        <v/>
      </c>
      <c r="O853" s="245" t="str">
        <f>IF(PAF!J861="","",PAF!J861)</f>
        <v/>
      </c>
      <c r="P853" s="245" t="str">
        <f>IF(PAF!K861="","",PAF!K861)</f>
        <v/>
      </c>
      <c r="Q853" s="245" t="str">
        <f>IF(PAF!L861="","",PAF!L861)</f>
        <v/>
      </c>
      <c r="S853" s="153">
        <f t="shared" si="39"/>
        <v>15</v>
      </c>
      <c r="T853" s="154" t="str">
        <f t="shared" si="41"/>
        <v>No</v>
      </c>
      <c r="U853" s="154">
        <v>847</v>
      </c>
    </row>
    <row r="854" spans="2:21">
      <c r="B854" s="244" t="str">
        <f t="shared" si="40"/>
        <v>__</v>
      </c>
      <c r="C854" s="244" t="str">
        <f>IF(PAF!C862="","",PAF!C862)</f>
        <v/>
      </c>
      <c r="D854" s="245" t="str">
        <f>IF(N854&lt;&gt;"",PAF!$Y862,"")</f>
        <v/>
      </c>
      <c r="E854" s="246" t="str">
        <f>IF(PAF!D862="","",PAF!D862)</f>
        <v/>
      </c>
      <c r="F854" s="246"/>
      <c r="G854" s="245" t="str">
        <f>IF(PAF!E862="","",PAF!E862)</f>
        <v/>
      </c>
      <c r="H854" s="245" t="str">
        <f>IF(PAF!F862="","",PAF!F862)</f>
        <v/>
      </c>
      <c r="I854" s="247" t="str">
        <f>IF(PAF!G862="","",PAF!G862)</f>
        <v/>
      </c>
      <c r="J854" s="247" t="str">
        <f>IF(PAF!H862="","",PAF!H862)</f>
        <v/>
      </c>
      <c r="K854" s="247"/>
      <c r="L854" s="247"/>
      <c r="M854" s="247"/>
      <c r="N854" s="245" t="str">
        <f>IF(PAF!I862="","",PAF!I862)</f>
        <v/>
      </c>
      <c r="O854" s="245" t="str">
        <f>IF(PAF!J862="","",PAF!J862)</f>
        <v/>
      </c>
      <c r="P854" s="245" t="str">
        <f>IF(PAF!K862="","",PAF!K862)</f>
        <v/>
      </c>
      <c r="Q854" s="245" t="str">
        <f>IF(PAF!L862="","",PAF!L862)</f>
        <v/>
      </c>
      <c r="S854" s="153">
        <f t="shared" si="39"/>
        <v>15</v>
      </c>
      <c r="T854" s="154" t="str">
        <f t="shared" si="41"/>
        <v>No</v>
      </c>
      <c r="U854" s="154">
        <v>848</v>
      </c>
    </row>
    <row r="855" spans="2:21">
      <c r="B855" s="244" t="str">
        <f t="shared" si="40"/>
        <v>__</v>
      </c>
      <c r="C855" s="244" t="str">
        <f>IF(PAF!C863="","",PAF!C863)</f>
        <v/>
      </c>
      <c r="D855" s="245" t="str">
        <f>IF(N855&lt;&gt;"",PAF!$Y863,"")</f>
        <v/>
      </c>
      <c r="E855" s="246" t="str">
        <f>IF(PAF!D863="","",PAF!D863)</f>
        <v/>
      </c>
      <c r="F855" s="246"/>
      <c r="G855" s="245" t="str">
        <f>IF(PAF!E863="","",PAF!E863)</f>
        <v/>
      </c>
      <c r="H855" s="245" t="str">
        <f>IF(PAF!F863="","",PAF!F863)</f>
        <v/>
      </c>
      <c r="I855" s="247" t="str">
        <f>IF(PAF!G863="","",PAF!G863)</f>
        <v/>
      </c>
      <c r="J855" s="247" t="str">
        <f>IF(PAF!H863="","",PAF!H863)</f>
        <v/>
      </c>
      <c r="K855" s="247"/>
      <c r="L855" s="247"/>
      <c r="M855" s="247"/>
      <c r="N855" s="245" t="str">
        <f>IF(PAF!I863="","",PAF!I863)</f>
        <v/>
      </c>
      <c r="O855" s="245" t="str">
        <f>IF(PAF!J863="","",PAF!J863)</f>
        <v/>
      </c>
      <c r="P855" s="245" t="str">
        <f>IF(PAF!K863="","",PAF!K863)</f>
        <v/>
      </c>
      <c r="Q855" s="245" t="str">
        <f>IF(PAF!L863="","",PAF!L863)</f>
        <v/>
      </c>
      <c r="S855" s="153">
        <f t="shared" si="39"/>
        <v>15</v>
      </c>
      <c r="T855" s="154" t="str">
        <f t="shared" si="41"/>
        <v>No</v>
      </c>
      <c r="U855" s="154">
        <v>849</v>
      </c>
    </row>
    <row r="856" spans="2:21">
      <c r="B856" s="244" t="str">
        <f t="shared" si="40"/>
        <v>__</v>
      </c>
      <c r="C856" s="244" t="str">
        <f>IF(PAF!C864="","",PAF!C864)</f>
        <v/>
      </c>
      <c r="D856" s="245" t="str">
        <f>IF(N856&lt;&gt;"",PAF!$Y864,"")</f>
        <v/>
      </c>
      <c r="E856" s="246" t="str">
        <f>IF(PAF!D864="","",PAF!D864)</f>
        <v/>
      </c>
      <c r="F856" s="246"/>
      <c r="G856" s="245" t="str">
        <f>IF(PAF!E864="","",PAF!E864)</f>
        <v/>
      </c>
      <c r="H856" s="245" t="str">
        <f>IF(PAF!F864="","",PAF!F864)</f>
        <v/>
      </c>
      <c r="I856" s="247" t="str">
        <f>IF(PAF!G864="","",PAF!G864)</f>
        <v/>
      </c>
      <c r="J856" s="247" t="str">
        <f>IF(PAF!H864="","",PAF!H864)</f>
        <v/>
      </c>
      <c r="K856" s="247"/>
      <c r="L856" s="247"/>
      <c r="M856" s="247"/>
      <c r="N856" s="245" t="str">
        <f>IF(PAF!I864="","",PAF!I864)</f>
        <v/>
      </c>
      <c r="O856" s="245" t="str">
        <f>IF(PAF!J864="","",PAF!J864)</f>
        <v/>
      </c>
      <c r="P856" s="245" t="str">
        <f>IF(PAF!K864="","",PAF!K864)</f>
        <v/>
      </c>
      <c r="Q856" s="245" t="str">
        <f>IF(PAF!L864="","",PAF!L864)</f>
        <v/>
      </c>
      <c r="S856" s="153">
        <f t="shared" si="39"/>
        <v>15</v>
      </c>
      <c r="T856" s="154" t="str">
        <f t="shared" si="41"/>
        <v>No</v>
      </c>
      <c r="U856" s="154">
        <v>850</v>
      </c>
    </row>
    <row r="857" spans="2:21">
      <c r="B857" s="244" t="str">
        <f t="shared" si="40"/>
        <v>__</v>
      </c>
      <c r="C857" s="244" t="str">
        <f>IF(PAF!C865="","",PAF!C865)</f>
        <v/>
      </c>
      <c r="D857" s="245" t="str">
        <f>IF(N857&lt;&gt;"",PAF!$Y865,"")</f>
        <v/>
      </c>
      <c r="E857" s="246" t="str">
        <f>IF(PAF!D865="","",PAF!D865)</f>
        <v/>
      </c>
      <c r="F857" s="246"/>
      <c r="G857" s="245" t="str">
        <f>IF(PAF!E865="","",PAF!E865)</f>
        <v/>
      </c>
      <c r="H857" s="245" t="str">
        <f>IF(PAF!F865="","",PAF!F865)</f>
        <v/>
      </c>
      <c r="I857" s="247" t="str">
        <f>IF(PAF!G865="","",PAF!G865)</f>
        <v/>
      </c>
      <c r="J857" s="247" t="str">
        <f>IF(PAF!H865="","",PAF!H865)</f>
        <v/>
      </c>
      <c r="K857" s="247"/>
      <c r="L857" s="247"/>
      <c r="M857" s="247"/>
      <c r="N857" s="245" t="str">
        <f>IF(PAF!I865="","",PAF!I865)</f>
        <v/>
      </c>
      <c r="O857" s="245" t="str">
        <f>IF(PAF!J865="","",PAF!J865)</f>
        <v/>
      </c>
      <c r="P857" s="245" t="str">
        <f>IF(PAF!K865="","",PAF!K865)</f>
        <v/>
      </c>
      <c r="Q857" s="245" t="str">
        <f>IF(PAF!L865="","",PAF!L865)</f>
        <v/>
      </c>
      <c r="S857" s="153">
        <f t="shared" si="39"/>
        <v>15</v>
      </c>
      <c r="T857" s="154" t="str">
        <f t="shared" si="41"/>
        <v>No</v>
      </c>
      <c r="U857" s="154">
        <v>851</v>
      </c>
    </row>
    <row r="858" spans="2:21">
      <c r="B858" s="244" t="str">
        <f t="shared" si="40"/>
        <v>__</v>
      </c>
      <c r="C858" s="244" t="str">
        <f>IF(PAF!C866="","",PAF!C866)</f>
        <v/>
      </c>
      <c r="D858" s="245" t="str">
        <f>IF(N858&lt;&gt;"",PAF!$Y866,"")</f>
        <v/>
      </c>
      <c r="E858" s="246" t="str">
        <f>IF(PAF!D866="","",PAF!D866)</f>
        <v/>
      </c>
      <c r="F858" s="246"/>
      <c r="G858" s="245" t="str">
        <f>IF(PAF!E866="","",PAF!E866)</f>
        <v/>
      </c>
      <c r="H858" s="245" t="str">
        <f>IF(PAF!F866="","",PAF!F866)</f>
        <v/>
      </c>
      <c r="I858" s="247" t="str">
        <f>IF(PAF!G866="","",PAF!G866)</f>
        <v/>
      </c>
      <c r="J858" s="247" t="str">
        <f>IF(PAF!H866="","",PAF!H866)</f>
        <v/>
      </c>
      <c r="K858" s="247"/>
      <c r="L858" s="247"/>
      <c r="M858" s="247"/>
      <c r="N858" s="245" t="str">
        <f>IF(PAF!I866="","",PAF!I866)</f>
        <v/>
      </c>
      <c r="O858" s="245" t="str">
        <f>IF(PAF!J866="","",PAF!J866)</f>
        <v/>
      </c>
      <c r="P858" s="245" t="str">
        <f>IF(PAF!K866="","",PAF!K866)</f>
        <v/>
      </c>
      <c r="Q858" s="245" t="str">
        <f>IF(PAF!L866="","",PAF!L866)</f>
        <v/>
      </c>
      <c r="S858" s="153">
        <f t="shared" si="39"/>
        <v>15</v>
      </c>
      <c r="T858" s="154" t="str">
        <f t="shared" si="41"/>
        <v>No</v>
      </c>
      <c r="U858" s="154">
        <v>852</v>
      </c>
    </row>
    <row r="859" spans="2:21">
      <c r="B859" s="244" t="str">
        <f t="shared" si="40"/>
        <v>__</v>
      </c>
      <c r="C859" s="244" t="str">
        <f>IF(PAF!C867="","",PAF!C867)</f>
        <v/>
      </c>
      <c r="D859" s="245" t="str">
        <f>IF(N859&lt;&gt;"",PAF!$Y867,"")</f>
        <v/>
      </c>
      <c r="E859" s="246" t="str">
        <f>IF(PAF!D867="","",PAF!D867)</f>
        <v/>
      </c>
      <c r="F859" s="246"/>
      <c r="G859" s="245" t="str">
        <f>IF(PAF!E867="","",PAF!E867)</f>
        <v/>
      </c>
      <c r="H859" s="245" t="str">
        <f>IF(PAF!F867="","",PAF!F867)</f>
        <v/>
      </c>
      <c r="I859" s="247" t="str">
        <f>IF(PAF!G867="","",PAF!G867)</f>
        <v/>
      </c>
      <c r="J859" s="247" t="str">
        <f>IF(PAF!H867="","",PAF!H867)</f>
        <v/>
      </c>
      <c r="K859" s="247"/>
      <c r="L859" s="247"/>
      <c r="M859" s="247"/>
      <c r="N859" s="245" t="str">
        <f>IF(PAF!I867="","",PAF!I867)</f>
        <v/>
      </c>
      <c r="O859" s="245" t="str">
        <f>IF(PAF!J867="","",PAF!J867)</f>
        <v/>
      </c>
      <c r="P859" s="245" t="str">
        <f>IF(PAF!K867="","",PAF!K867)</f>
        <v/>
      </c>
      <c r="Q859" s="245" t="str">
        <f>IF(PAF!L867="","",PAF!L867)</f>
        <v/>
      </c>
      <c r="S859" s="153">
        <f t="shared" si="39"/>
        <v>15</v>
      </c>
      <c r="T859" s="154" t="str">
        <f t="shared" si="41"/>
        <v>No</v>
      </c>
      <c r="U859" s="154">
        <v>853</v>
      </c>
    </row>
    <row r="860" spans="2:21">
      <c r="B860" s="244" t="str">
        <f t="shared" si="40"/>
        <v>__</v>
      </c>
      <c r="C860" s="244" t="str">
        <f>IF(PAF!C868="","",PAF!C868)</f>
        <v/>
      </c>
      <c r="D860" s="245" t="str">
        <f>IF(N860&lt;&gt;"",PAF!$Y868,"")</f>
        <v/>
      </c>
      <c r="E860" s="246" t="str">
        <f>IF(PAF!D868="","",PAF!D868)</f>
        <v/>
      </c>
      <c r="F860" s="246"/>
      <c r="G860" s="245" t="str">
        <f>IF(PAF!E868="","",PAF!E868)</f>
        <v/>
      </c>
      <c r="H860" s="245" t="str">
        <f>IF(PAF!F868="","",PAF!F868)</f>
        <v/>
      </c>
      <c r="I860" s="247" t="str">
        <f>IF(PAF!G868="","",PAF!G868)</f>
        <v/>
      </c>
      <c r="J860" s="247" t="str">
        <f>IF(PAF!H868="","",PAF!H868)</f>
        <v/>
      </c>
      <c r="K860" s="247"/>
      <c r="L860" s="247"/>
      <c r="M860" s="247"/>
      <c r="N860" s="245" t="str">
        <f>IF(PAF!I868="","",PAF!I868)</f>
        <v/>
      </c>
      <c r="O860" s="245" t="str">
        <f>IF(PAF!J868="","",PAF!J868)</f>
        <v/>
      </c>
      <c r="P860" s="245" t="str">
        <f>IF(PAF!K868="","",PAF!K868)</f>
        <v/>
      </c>
      <c r="Q860" s="245" t="str">
        <f>IF(PAF!L868="","",PAF!L868)</f>
        <v/>
      </c>
      <c r="S860" s="153">
        <f t="shared" si="39"/>
        <v>15</v>
      </c>
      <c r="T860" s="154" t="str">
        <f t="shared" si="41"/>
        <v>No</v>
      </c>
      <c r="U860" s="154">
        <v>854</v>
      </c>
    </row>
    <row r="861" spans="2:21">
      <c r="B861" s="244" t="str">
        <f t="shared" si="40"/>
        <v>__</v>
      </c>
      <c r="C861" s="244" t="str">
        <f>IF(PAF!C869="","",PAF!C869)</f>
        <v/>
      </c>
      <c r="D861" s="245" t="str">
        <f>IF(N861&lt;&gt;"",PAF!$Y869,"")</f>
        <v/>
      </c>
      <c r="E861" s="246" t="str">
        <f>IF(PAF!D869="","",PAF!D869)</f>
        <v/>
      </c>
      <c r="F861" s="246"/>
      <c r="G861" s="245" t="str">
        <f>IF(PAF!E869="","",PAF!E869)</f>
        <v/>
      </c>
      <c r="H861" s="245" t="str">
        <f>IF(PAF!F869="","",PAF!F869)</f>
        <v/>
      </c>
      <c r="I861" s="247" t="str">
        <f>IF(PAF!G869="","",PAF!G869)</f>
        <v/>
      </c>
      <c r="J861" s="247" t="str">
        <f>IF(PAF!H869="","",PAF!H869)</f>
        <v/>
      </c>
      <c r="K861" s="247"/>
      <c r="L861" s="247"/>
      <c r="M861" s="247"/>
      <c r="N861" s="245" t="str">
        <f>IF(PAF!I869="","",PAF!I869)</f>
        <v/>
      </c>
      <c r="O861" s="245" t="str">
        <f>IF(PAF!J869="","",PAF!J869)</f>
        <v/>
      </c>
      <c r="P861" s="245" t="str">
        <f>IF(PAF!K869="","",PAF!K869)</f>
        <v/>
      </c>
      <c r="Q861" s="245" t="str">
        <f>IF(PAF!L869="","",PAF!L869)</f>
        <v/>
      </c>
      <c r="S861" s="153">
        <f t="shared" si="39"/>
        <v>15</v>
      </c>
      <c r="T861" s="154" t="str">
        <f t="shared" si="41"/>
        <v>No</v>
      </c>
      <c r="U861" s="154">
        <v>855</v>
      </c>
    </row>
    <row r="862" spans="2:21">
      <c r="B862" s="244" t="str">
        <f t="shared" si="40"/>
        <v>__</v>
      </c>
      <c r="C862" s="244" t="str">
        <f>IF(PAF!C870="","",PAF!C870)</f>
        <v/>
      </c>
      <c r="D862" s="245" t="str">
        <f>IF(N862&lt;&gt;"",PAF!$Y870,"")</f>
        <v/>
      </c>
      <c r="E862" s="246" t="str">
        <f>IF(PAF!D870="","",PAF!D870)</f>
        <v/>
      </c>
      <c r="F862" s="246"/>
      <c r="G862" s="245" t="str">
        <f>IF(PAF!E870="","",PAF!E870)</f>
        <v/>
      </c>
      <c r="H862" s="245" t="str">
        <f>IF(PAF!F870="","",PAF!F870)</f>
        <v/>
      </c>
      <c r="I862" s="247" t="str">
        <f>IF(PAF!G870="","",PAF!G870)</f>
        <v/>
      </c>
      <c r="J862" s="247" t="str">
        <f>IF(PAF!H870="","",PAF!H870)</f>
        <v/>
      </c>
      <c r="K862" s="247"/>
      <c r="L862" s="247"/>
      <c r="M862" s="247"/>
      <c r="N862" s="245" t="str">
        <f>IF(PAF!I870="","",PAF!I870)</f>
        <v/>
      </c>
      <c r="O862" s="245" t="str">
        <f>IF(PAF!J870="","",PAF!J870)</f>
        <v/>
      </c>
      <c r="P862" s="245" t="str">
        <f>IF(PAF!K870="","",PAF!K870)</f>
        <v/>
      </c>
      <c r="Q862" s="245" t="str">
        <f>IF(PAF!L870="","",PAF!L870)</f>
        <v/>
      </c>
      <c r="S862" s="153">
        <f t="shared" si="39"/>
        <v>15</v>
      </c>
      <c r="T862" s="154" t="str">
        <f t="shared" si="41"/>
        <v>No</v>
      </c>
      <c r="U862" s="154">
        <v>856</v>
      </c>
    </row>
    <row r="863" spans="2:21">
      <c r="B863" s="244" t="str">
        <f t="shared" si="40"/>
        <v>__</v>
      </c>
      <c r="C863" s="244" t="str">
        <f>IF(PAF!C871="","",PAF!C871)</f>
        <v/>
      </c>
      <c r="D863" s="245" t="str">
        <f>IF(N863&lt;&gt;"",PAF!$Y871,"")</f>
        <v/>
      </c>
      <c r="E863" s="246" t="str">
        <f>IF(PAF!D871="","",PAF!D871)</f>
        <v/>
      </c>
      <c r="F863" s="246"/>
      <c r="G863" s="245" t="str">
        <f>IF(PAF!E871="","",PAF!E871)</f>
        <v/>
      </c>
      <c r="H863" s="245" t="str">
        <f>IF(PAF!F871="","",PAF!F871)</f>
        <v/>
      </c>
      <c r="I863" s="247" t="str">
        <f>IF(PAF!G871="","",PAF!G871)</f>
        <v/>
      </c>
      <c r="J863" s="247" t="str">
        <f>IF(PAF!H871="","",PAF!H871)</f>
        <v/>
      </c>
      <c r="K863" s="247"/>
      <c r="L863" s="247"/>
      <c r="M863" s="247"/>
      <c r="N863" s="245" t="str">
        <f>IF(PAF!I871="","",PAF!I871)</f>
        <v/>
      </c>
      <c r="O863" s="245" t="str">
        <f>IF(PAF!J871="","",PAF!J871)</f>
        <v/>
      </c>
      <c r="P863" s="245" t="str">
        <f>IF(PAF!K871="","",PAF!K871)</f>
        <v/>
      </c>
      <c r="Q863" s="245" t="str">
        <f>IF(PAF!L871="","",PAF!L871)</f>
        <v/>
      </c>
      <c r="S863" s="153">
        <f t="shared" si="39"/>
        <v>15</v>
      </c>
      <c r="T863" s="154" t="str">
        <f t="shared" si="41"/>
        <v>No</v>
      </c>
      <c r="U863" s="154">
        <v>857</v>
      </c>
    </row>
    <row r="864" spans="2:21">
      <c r="B864" s="244" t="str">
        <f t="shared" si="40"/>
        <v>__</v>
      </c>
      <c r="C864" s="244" t="str">
        <f>IF(PAF!C872="","",PAF!C872)</f>
        <v/>
      </c>
      <c r="D864" s="245" t="str">
        <f>IF(N864&lt;&gt;"",PAF!$Y872,"")</f>
        <v/>
      </c>
      <c r="E864" s="246" t="str">
        <f>IF(PAF!D872="","",PAF!D872)</f>
        <v/>
      </c>
      <c r="F864" s="246"/>
      <c r="G864" s="245" t="str">
        <f>IF(PAF!E872="","",PAF!E872)</f>
        <v/>
      </c>
      <c r="H864" s="245" t="str">
        <f>IF(PAF!F872="","",PAF!F872)</f>
        <v/>
      </c>
      <c r="I864" s="247" t="str">
        <f>IF(PAF!G872="","",PAF!G872)</f>
        <v/>
      </c>
      <c r="J864" s="247" t="str">
        <f>IF(PAF!H872="","",PAF!H872)</f>
        <v/>
      </c>
      <c r="K864" s="247"/>
      <c r="L864" s="247"/>
      <c r="M864" s="247"/>
      <c r="N864" s="245" t="str">
        <f>IF(PAF!I872="","",PAF!I872)</f>
        <v/>
      </c>
      <c r="O864" s="245" t="str">
        <f>IF(PAF!J872="","",PAF!J872)</f>
        <v/>
      </c>
      <c r="P864" s="245" t="str">
        <f>IF(PAF!K872="","",PAF!K872)</f>
        <v/>
      </c>
      <c r="Q864" s="245" t="str">
        <f>IF(PAF!L872="","",PAF!L872)</f>
        <v/>
      </c>
      <c r="S864" s="153">
        <f t="shared" si="39"/>
        <v>15</v>
      </c>
      <c r="T864" s="154" t="str">
        <f t="shared" si="41"/>
        <v>No</v>
      </c>
      <c r="U864" s="154">
        <v>858</v>
      </c>
    </row>
    <row r="865" spans="2:21">
      <c r="B865" s="244" t="str">
        <f t="shared" si="40"/>
        <v>__</v>
      </c>
      <c r="C865" s="244" t="str">
        <f>IF(PAF!C873="","",PAF!C873)</f>
        <v/>
      </c>
      <c r="D865" s="245" t="str">
        <f>IF(N865&lt;&gt;"",PAF!$Y873,"")</f>
        <v/>
      </c>
      <c r="E865" s="246" t="str">
        <f>IF(PAF!D873="","",PAF!D873)</f>
        <v/>
      </c>
      <c r="F865" s="246"/>
      <c r="G865" s="245" t="str">
        <f>IF(PAF!E873="","",PAF!E873)</f>
        <v/>
      </c>
      <c r="H865" s="245" t="str">
        <f>IF(PAF!F873="","",PAF!F873)</f>
        <v/>
      </c>
      <c r="I865" s="247" t="str">
        <f>IF(PAF!G873="","",PAF!G873)</f>
        <v/>
      </c>
      <c r="J865" s="247" t="str">
        <f>IF(PAF!H873="","",PAF!H873)</f>
        <v/>
      </c>
      <c r="K865" s="247"/>
      <c r="L865" s="247"/>
      <c r="M865" s="247"/>
      <c r="N865" s="245" t="str">
        <f>IF(PAF!I873="","",PAF!I873)</f>
        <v/>
      </c>
      <c r="O865" s="245" t="str">
        <f>IF(PAF!J873="","",PAF!J873)</f>
        <v/>
      </c>
      <c r="P865" s="245" t="str">
        <f>IF(PAF!K873="","",PAF!K873)</f>
        <v/>
      </c>
      <c r="Q865" s="245" t="str">
        <f>IF(PAF!L873="","",PAF!L873)</f>
        <v/>
      </c>
      <c r="S865" s="153">
        <f t="shared" si="39"/>
        <v>15</v>
      </c>
      <c r="T865" s="154" t="str">
        <f t="shared" si="41"/>
        <v>No</v>
      </c>
      <c r="U865" s="154">
        <v>859</v>
      </c>
    </row>
    <row r="866" spans="2:21">
      <c r="B866" s="244" t="str">
        <f t="shared" si="40"/>
        <v>__</v>
      </c>
      <c r="C866" s="244" t="str">
        <f>IF(PAF!C874="","",PAF!C874)</f>
        <v/>
      </c>
      <c r="D866" s="245" t="str">
        <f>IF(N866&lt;&gt;"",PAF!$Y874,"")</f>
        <v/>
      </c>
      <c r="E866" s="246" t="str">
        <f>IF(PAF!D874="","",PAF!D874)</f>
        <v/>
      </c>
      <c r="F866" s="246"/>
      <c r="G866" s="245" t="str">
        <f>IF(PAF!E874="","",PAF!E874)</f>
        <v/>
      </c>
      <c r="H866" s="245" t="str">
        <f>IF(PAF!F874="","",PAF!F874)</f>
        <v/>
      </c>
      <c r="I866" s="247" t="str">
        <f>IF(PAF!G874="","",PAF!G874)</f>
        <v/>
      </c>
      <c r="J866" s="247" t="str">
        <f>IF(PAF!H874="","",PAF!H874)</f>
        <v/>
      </c>
      <c r="K866" s="247"/>
      <c r="L866" s="247"/>
      <c r="M866" s="247"/>
      <c r="N866" s="245" t="str">
        <f>IF(PAF!I874="","",PAF!I874)</f>
        <v/>
      </c>
      <c r="O866" s="245" t="str">
        <f>IF(PAF!J874="","",PAF!J874)</f>
        <v/>
      </c>
      <c r="P866" s="245" t="str">
        <f>IF(PAF!K874="","",PAF!K874)</f>
        <v/>
      </c>
      <c r="Q866" s="245" t="str">
        <f>IF(PAF!L874="","",PAF!L874)</f>
        <v/>
      </c>
      <c r="S866" s="153">
        <f t="shared" si="39"/>
        <v>15</v>
      </c>
      <c r="T866" s="154" t="str">
        <f t="shared" si="41"/>
        <v>No</v>
      </c>
      <c r="U866" s="154">
        <v>860</v>
      </c>
    </row>
    <row r="867" spans="2:21">
      <c r="B867" s="244" t="str">
        <f t="shared" si="40"/>
        <v>__</v>
      </c>
      <c r="C867" s="244" t="str">
        <f>IF(PAF!C875="","",PAF!C875)</f>
        <v/>
      </c>
      <c r="D867" s="245" t="str">
        <f>IF(N867&lt;&gt;"",PAF!$Y875,"")</f>
        <v/>
      </c>
      <c r="E867" s="246" t="str">
        <f>IF(PAF!D875="","",PAF!D875)</f>
        <v/>
      </c>
      <c r="F867" s="246"/>
      <c r="G867" s="245" t="str">
        <f>IF(PAF!E875="","",PAF!E875)</f>
        <v/>
      </c>
      <c r="H867" s="245" t="str">
        <f>IF(PAF!F875="","",PAF!F875)</f>
        <v/>
      </c>
      <c r="I867" s="247" t="str">
        <f>IF(PAF!G875="","",PAF!G875)</f>
        <v/>
      </c>
      <c r="J867" s="247" t="str">
        <f>IF(PAF!H875="","",PAF!H875)</f>
        <v/>
      </c>
      <c r="K867" s="247"/>
      <c r="L867" s="247"/>
      <c r="M867" s="247"/>
      <c r="N867" s="245" t="str">
        <f>IF(PAF!I875="","",PAF!I875)</f>
        <v/>
      </c>
      <c r="O867" s="245" t="str">
        <f>IF(PAF!J875="","",PAF!J875)</f>
        <v/>
      </c>
      <c r="P867" s="245" t="str">
        <f>IF(PAF!K875="","",PAF!K875)</f>
        <v/>
      </c>
      <c r="Q867" s="245" t="str">
        <f>IF(PAF!L875="","",PAF!L875)</f>
        <v/>
      </c>
      <c r="S867" s="153">
        <f t="shared" si="39"/>
        <v>15</v>
      </c>
      <c r="T867" s="154" t="str">
        <f t="shared" si="41"/>
        <v>No</v>
      </c>
      <c r="U867" s="154">
        <v>861</v>
      </c>
    </row>
    <row r="868" spans="2:21">
      <c r="B868" s="244" t="str">
        <f t="shared" si="40"/>
        <v>__</v>
      </c>
      <c r="C868" s="244" t="str">
        <f>IF(PAF!C876="","",PAF!C876)</f>
        <v/>
      </c>
      <c r="D868" s="245" t="str">
        <f>IF(N868&lt;&gt;"",PAF!$Y876,"")</f>
        <v/>
      </c>
      <c r="E868" s="246" t="str">
        <f>IF(PAF!D876="","",PAF!D876)</f>
        <v/>
      </c>
      <c r="F868" s="246"/>
      <c r="G868" s="245" t="str">
        <f>IF(PAF!E876="","",PAF!E876)</f>
        <v/>
      </c>
      <c r="H868" s="245" t="str">
        <f>IF(PAF!F876="","",PAF!F876)</f>
        <v/>
      </c>
      <c r="I868" s="247" t="str">
        <f>IF(PAF!G876="","",PAF!G876)</f>
        <v/>
      </c>
      <c r="J868" s="247" t="str">
        <f>IF(PAF!H876="","",PAF!H876)</f>
        <v/>
      </c>
      <c r="K868" s="247"/>
      <c r="L868" s="247"/>
      <c r="M868" s="247"/>
      <c r="N868" s="245" t="str">
        <f>IF(PAF!I876="","",PAF!I876)</f>
        <v/>
      </c>
      <c r="O868" s="245" t="str">
        <f>IF(PAF!J876="","",PAF!J876)</f>
        <v/>
      </c>
      <c r="P868" s="245" t="str">
        <f>IF(PAF!K876="","",PAF!K876)</f>
        <v/>
      </c>
      <c r="Q868" s="245" t="str">
        <f>IF(PAF!L876="","",PAF!L876)</f>
        <v/>
      </c>
      <c r="S868" s="153">
        <f t="shared" si="39"/>
        <v>15</v>
      </c>
      <c r="T868" s="154" t="str">
        <f t="shared" si="41"/>
        <v>No</v>
      </c>
      <c r="U868" s="154">
        <v>862</v>
      </c>
    </row>
    <row r="869" spans="2:21">
      <c r="B869" s="244" t="str">
        <f t="shared" si="40"/>
        <v>__</v>
      </c>
      <c r="C869" s="244" t="str">
        <f>IF(PAF!C877="","",PAF!C877)</f>
        <v/>
      </c>
      <c r="D869" s="245" t="str">
        <f>IF(N869&lt;&gt;"",PAF!$Y877,"")</f>
        <v/>
      </c>
      <c r="E869" s="246" t="str">
        <f>IF(PAF!D877="","",PAF!D877)</f>
        <v/>
      </c>
      <c r="F869" s="246"/>
      <c r="G869" s="245" t="str">
        <f>IF(PAF!E877="","",PAF!E877)</f>
        <v/>
      </c>
      <c r="H869" s="245" t="str">
        <f>IF(PAF!F877="","",PAF!F877)</f>
        <v/>
      </c>
      <c r="I869" s="247" t="str">
        <f>IF(PAF!G877="","",PAF!G877)</f>
        <v/>
      </c>
      <c r="J869" s="247" t="str">
        <f>IF(PAF!H877="","",PAF!H877)</f>
        <v/>
      </c>
      <c r="K869" s="247"/>
      <c r="L869" s="247"/>
      <c r="M869" s="247"/>
      <c r="N869" s="245" t="str">
        <f>IF(PAF!I877="","",PAF!I877)</f>
        <v/>
      </c>
      <c r="O869" s="245" t="str">
        <f>IF(PAF!J877="","",PAF!J877)</f>
        <v/>
      </c>
      <c r="P869" s="245" t="str">
        <f>IF(PAF!K877="","",PAF!K877)</f>
        <v/>
      </c>
      <c r="Q869" s="245" t="str">
        <f>IF(PAF!L877="","",PAF!L877)</f>
        <v/>
      </c>
      <c r="S869" s="153">
        <f t="shared" si="39"/>
        <v>15</v>
      </c>
      <c r="T869" s="154" t="str">
        <f t="shared" si="41"/>
        <v>No</v>
      </c>
      <c r="U869" s="154">
        <v>863</v>
      </c>
    </row>
    <row r="870" spans="2:21">
      <c r="B870" s="244" t="str">
        <f t="shared" si="40"/>
        <v>__</v>
      </c>
      <c r="C870" s="244" t="str">
        <f>IF(PAF!C878="","",PAF!C878)</f>
        <v/>
      </c>
      <c r="D870" s="245" t="str">
        <f>IF(N870&lt;&gt;"",PAF!$Y878,"")</f>
        <v/>
      </c>
      <c r="E870" s="246" t="str">
        <f>IF(PAF!D878="","",PAF!D878)</f>
        <v/>
      </c>
      <c r="F870" s="246"/>
      <c r="G870" s="245" t="str">
        <f>IF(PAF!E878="","",PAF!E878)</f>
        <v/>
      </c>
      <c r="H870" s="245" t="str">
        <f>IF(PAF!F878="","",PAF!F878)</f>
        <v/>
      </c>
      <c r="I870" s="247" t="str">
        <f>IF(PAF!G878="","",PAF!G878)</f>
        <v/>
      </c>
      <c r="J870" s="247" t="str">
        <f>IF(PAF!H878="","",PAF!H878)</f>
        <v/>
      </c>
      <c r="K870" s="247"/>
      <c r="L870" s="247"/>
      <c r="M870" s="247"/>
      <c r="N870" s="245" t="str">
        <f>IF(PAF!I878="","",PAF!I878)</f>
        <v/>
      </c>
      <c r="O870" s="245" t="str">
        <f>IF(PAF!J878="","",PAF!J878)</f>
        <v/>
      </c>
      <c r="P870" s="245" t="str">
        <f>IF(PAF!K878="","",PAF!K878)</f>
        <v/>
      </c>
      <c r="Q870" s="245" t="str">
        <f>IF(PAF!L878="","",PAF!L878)</f>
        <v/>
      </c>
      <c r="S870" s="153">
        <f t="shared" si="39"/>
        <v>15</v>
      </c>
      <c r="T870" s="154" t="str">
        <f t="shared" si="41"/>
        <v>No</v>
      </c>
      <c r="U870" s="154">
        <v>864</v>
      </c>
    </row>
    <row r="871" spans="2:21">
      <c r="B871" s="244" t="str">
        <f t="shared" si="40"/>
        <v>__</v>
      </c>
      <c r="C871" s="244" t="str">
        <f>IF(PAF!C879="","",PAF!C879)</f>
        <v/>
      </c>
      <c r="D871" s="245" t="str">
        <f>IF(N871&lt;&gt;"",PAF!$Y879,"")</f>
        <v/>
      </c>
      <c r="E871" s="246" t="str">
        <f>IF(PAF!D879="","",PAF!D879)</f>
        <v/>
      </c>
      <c r="F871" s="246"/>
      <c r="G871" s="245" t="str">
        <f>IF(PAF!E879="","",PAF!E879)</f>
        <v/>
      </c>
      <c r="H871" s="245" t="str">
        <f>IF(PAF!F879="","",PAF!F879)</f>
        <v/>
      </c>
      <c r="I871" s="247" t="str">
        <f>IF(PAF!G879="","",PAF!G879)</f>
        <v/>
      </c>
      <c r="J871" s="247" t="str">
        <f>IF(PAF!H879="","",PAF!H879)</f>
        <v/>
      </c>
      <c r="K871" s="247"/>
      <c r="L871" s="247"/>
      <c r="M871" s="247"/>
      <c r="N871" s="245" t="str">
        <f>IF(PAF!I879="","",PAF!I879)</f>
        <v/>
      </c>
      <c r="O871" s="245" t="str">
        <f>IF(PAF!J879="","",PAF!J879)</f>
        <v/>
      </c>
      <c r="P871" s="245" t="str">
        <f>IF(PAF!K879="","",PAF!K879)</f>
        <v/>
      </c>
      <c r="Q871" s="245" t="str">
        <f>IF(PAF!L879="","",PAF!L879)</f>
        <v/>
      </c>
      <c r="S871" s="153">
        <f t="shared" si="39"/>
        <v>15</v>
      </c>
      <c r="T871" s="154" t="str">
        <f t="shared" si="41"/>
        <v>No</v>
      </c>
      <c r="U871" s="154">
        <v>865</v>
      </c>
    </row>
    <row r="872" spans="2:21">
      <c r="B872" s="244" t="str">
        <f t="shared" si="40"/>
        <v>__</v>
      </c>
      <c r="C872" s="244" t="str">
        <f>IF(PAF!C880="","",PAF!C880)</f>
        <v/>
      </c>
      <c r="D872" s="245" t="str">
        <f>IF(N872&lt;&gt;"",PAF!$Y880,"")</f>
        <v/>
      </c>
      <c r="E872" s="246" t="str">
        <f>IF(PAF!D880="","",PAF!D880)</f>
        <v/>
      </c>
      <c r="F872" s="246"/>
      <c r="G872" s="245" t="str">
        <f>IF(PAF!E880="","",PAF!E880)</f>
        <v/>
      </c>
      <c r="H872" s="245" t="str">
        <f>IF(PAF!F880="","",PAF!F880)</f>
        <v/>
      </c>
      <c r="I872" s="247" t="str">
        <f>IF(PAF!G880="","",PAF!G880)</f>
        <v/>
      </c>
      <c r="J872" s="247" t="str">
        <f>IF(PAF!H880="","",PAF!H880)</f>
        <v/>
      </c>
      <c r="K872" s="247"/>
      <c r="L872" s="247"/>
      <c r="M872" s="247"/>
      <c r="N872" s="245" t="str">
        <f>IF(PAF!I880="","",PAF!I880)</f>
        <v/>
      </c>
      <c r="O872" s="245" t="str">
        <f>IF(PAF!J880="","",PAF!J880)</f>
        <v/>
      </c>
      <c r="P872" s="245" t="str">
        <f>IF(PAF!K880="","",PAF!K880)</f>
        <v/>
      </c>
      <c r="Q872" s="245" t="str">
        <f>IF(PAF!L880="","",PAF!L880)</f>
        <v/>
      </c>
      <c r="S872" s="153">
        <f t="shared" si="39"/>
        <v>15</v>
      </c>
      <c r="T872" s="154" t="str">
        <f t="shared" si="41"/>
        <v>No</v>
      </c>
      <c r="U872" s="154">
        <v>866</v>
      </c>
    </row>
    <row r="873" spans="2:21">
      <c r="B873" s="244" t="str">
        <f t="shared" si="40"/>
        <v>__</v>
      </c>
      <c r="C873" s="244" t="str">
        <f>IF(PAF!C881="","",PAF!C881)</f>
        <v/>
      </c>
      <c r="D873" s="245" t="str">
        <f>IF(N873&lt;&gt;"",PAF!$Y881,"")</f>
        <v/>
      </c>
      <c r="E873" s="246" t="str">
        <f>IF(PAF!D881="","",PAF!D881)</f>
        <v/>
      </c>
      <c r="F873" s="246"/>
      <c r="G873" s="245" t="str">
        <f>IF(PAF!E881="","",PAF!E881)</f>
        <v/>
      </c>
      <c r="H873" s="245" t="str">
        <f>IF(PAF!F881="","",PAF!F881)</f>
        <v/>
      </c>
      <c r="I873" s="247" t="str">
        <f>IF(PAF!G881="","",PAF!G881)</f>
        <v/>
      </c>
      <c r="J873" s="247" t="str">
        <f>IF(PAF!H881="","",PAF!H881)</f>
        <v/>
      </c>
      <c r="K873" s="247"/>
      <c r="L873" s="247"/>
      <c r="M873" s="247"/>
      <c r="N873" s="245" t="str">
        <f>IF(PAF!I881="","",PAF!I881)</f>
        <v/>
      </c>
      <c r="O873" s="245" t="str">
        <f>IF(PAF!J881="","",PAF!J881)</f>
        <v/>
      </c>
      <c r="P873" s="245" t="str">
        <f>IF(PAF!K881="","",PAF!K881)</f>
        <v/>
      </c>
      <c r="Q873" s="245" t="str">
        <f>IF(PAF!L881="","",PAF!L881)</f>
        <v/>
      </c>
      <c r="S873" s="153">
        <f t="shared" si="39"/>
        <v>15</v>
      </c>
      <c r="T873" s="154" t="str">
        <f t="shared" si="41"/>
        <v>No</v>
      </c>
      <c r="U873" s="154">
        <v>867</v>
      </c>
    </row>
    <row r="874" spans="2:21">
      <c r="B874" s="244" t="str">
        <f t="shared" si="40"/>
        <v>__</v>
      </c>
      <c r="C874" s="244" t="str">
        <f>IF(PAF!C882="","",PAF!C882)</f>
        <v/>
      </c>
      <c r="D874" s="245" t="str">
        <f>IF(N874&lt;&gt;"",PAF!$Y882,"")</f>
        <v/>
      </c>
      <c r="E874" s="246" t="str">
        <f>IF(PAF!D882="","",PAF!D882)</f>
        <v/>
      </c>
      <c r="F874" s="246"/>
      <c r="G874" s="245" t="str">
        <f>IF(PAF!E882="","",PAF!E882)</f>
        <v/>
      </c>
      <c r="H874" s="245" t="str">
        <f>IF(PAF!F882="","",PAF!F882)</f>
        <v/>
      </c>
      <c r="I874" s="247" t="str">
        <f>IF(PAF!G882="","",PAF!G882)</f>
        <v/>
      </c>
      <c r="J874" s="247" t="str">
        <f>IF(PAF!H882="","",PAF!H882)</f>
        <v/>
      </c>
      <c r="K874" s="247"/>
      <c r="L874" s="247"/>
      <c r="M874" s="247"/>
      <c r="N874" s="245" t="str">
        <f>IF(PAF!I882="","",PAF!I882)</f>
        <v/>
      </c>
      <c r="O874" s="245" t="str">
        <f>IF(PAF!J882="","",PAF!J882)</f>
        <v/>
      </c>
      <c r="P874" s="245" t="str">
        <f>IF(PAF!K882="","",PAF!K882)</f>
        <v/>
      </c>
      <c r="Q874" s="245" t="str">
        <f>IF(PAF!L882="","",PAF!L882)</f>
        <v/>
      </c>
      <c r="S874" s="153">
        <f t="shared" si="39"/>
        <v>15</v>
      </c>
      <c r="T874" s="154" t="str">
        <f t="shared" si="41"/>
        <v>No</v>
      </c>
      <c r="U874" s="154">
        <v>868</v>
      </c>
    </row>
    <row r="875" spans="2:21">
      <c r="B875" s="244" t="str">
        <f t="shared" si="40"/>
        <v>__</v>
      </c>
      <c r="C875" s="244" t="str">
        <f>IF(PAF!C883="","",PAF!C883)</f>
        <v/>
      </c>
      <c r="D875" s="245" t="str">
        <f>IF(N875&lt;&gt;"",PAF!$Y883,"")</f>
        <v/>
      </c>
      <c r="E875" s="246" t="str">
        <f>IF(PAF!D883="","",PAF!D883)</f>
        <v/>
      </c>
      <c r="F875" s="246"/>
      <c r="G875" s="245" t="str">
        <f>IF(PAF!E883="","",PAF!E883)</f>
        <v/>
      </c>
      <c r="H875" s="245" t="str">
        <f>IF(PAF!F883="","",PAF!F883)</f>
        <v/>
      </c>
      <c r="I875" s="247" t="str">
        <f>IF(PAF!G883="","",PAF!G883)</f>
        <v/>
      </c>
      <c r="J875" s="247" t="str">
        <f>IF(PAF!H883="","",PAF!H883)</f>
        <v/>
      </c>
      <c r="K875" s="247"/>
      <c r="L875" s="247"/>
      <c r="M875" s="247"/>
      <c r="N875" s="245" t="str">
        <f>IF(PAF!I883="","",PAF!I883)</f>
        <v/>
      </c>
      <c r="O875" s="245" t="str">
        <f>IF(PAF!J883="","",PAF!J883)</f>
        <v/>
      </c>
      <c r="P875" s="245" t="str">
        <f>IF(PAF!K883="","",PAF!K883)</f>
        <v/>
      </c>
      <c r="Q875" s="245" t="str">
        <f>IF(PAF!L883="","",PAF!L883)</f>
        <v/>
      </c>
      <c r="S875" s="153">
        <f t="shared" si="39"/>
        <v>15</v>
      </c>
      <c r="T875" s="154" t="str">
        <f t="shared" si="41"/>
        <v>No</v>
      </c>
      <c r="U875" s="154">
        <v>869</v>
      </c>
    </row>
    <row r="876" spans="2:21">
      <c r="B876" s="244" t="str">
        <f t="shared" si="40"/>
        <v>__</v>
      </c>
      <c r="C876" s="244" t="str">
        <f>IF(PAF!C884="","",PAF!C884)</f>
        <v/>
      </c>
      <c r="D876" s="245" t="str">
        <f>IF(N876&lt;&gt;"",PAF!$Y884,"")</f>
        <v/>
      </c>
      <c r="E876" s="246" t="str">
        <f>IF(PAF!D884="","",PAF!D884)</f>
        <v/>
      </c>
      <c r="F876" s="246"/>
      <c r="G876" s="245" t="str">
        <f>IF(PAF!E884="","",PAF!E884)</f>
        <v/>
      </c>
      <c r="H876" s="245" t="str">
        <f>IF(PAF!F884="","",PAF!F884)</f>
        <v/>
      </c>
      <c r="I876" s="247" t="str">
        <f>IF(PAF!G884="","",PAF!G884)</f>
        <v/>
      </c>
      <c r="J876" s="247" t="str">
        <f>IF(PAF!H884="","",PAF!H884)</f>
        <v/>
      </c>
      <c r="K876" s="247"/>
      <c r="L876" s="247"/>
      <c r="M876" s="247"/>
      <c r="N876" s="245" t="str">
        <f>IF(PAF!I884="","",PAF!I884)</f>
        <v/>
      </c>
      <c r="O876" s="245" t="str">
        <f>IF(PAF!J884="","",PAF!J884)</f>
        <v/>
      </c>
      <c r="P876" s="245" t="str">
        <f>IF(PAF!K884="","",PAF!K884)</f>
        <v/>
      </c>
      <c r="Q876" s="245" t="str">
        <f>IF(PAF!L884="","",PAF!L884)</f>
        <v/>
      </c>
      <c r="S876" s="153">
        <f t="shared" si="39"/>
        <v>15</v>
      </c>
      <c r="T876" s="154" t="str">
        <f t="shared" si="41"/>
        <v>No</v>
      </c>
      <c r="U876" s="154">
        <v>870</v>
      </c>
    </row>
    <row r="877" spans="2:21">
      <c r="B877" s="244" t="str">
        <f t="shared" si="40"/>
        <v>__</v>
      </c>
      <c r="C877" s="244" t="str">
        <f>IF(PAF!C885="","",PAF!C885)</f>
        <v/>
      </c>
      <c r="D877" s="245" t="str">
        <f>IF(N877&lt;&gt;"",PAF!$Y885,"")</f>
        <v/>
      </c>
      <c r="E877" s="246" t="str">
        <f>IF(PAF!D885="","",PAF!D885)</f>
        <v/>
      </c>
      <c r="F877" s="246"/>
      <c r="G877" s="245" t="str">
        <f>IF(PAF!E885="","",PAF!E885)</f>
        <v/>
      </c>
      <c r="H877" s="245" t="str">
        <f>IF(PAF!F885="","",PAF!F885)</f>
        <v/>
      </c>
      <c r="I877" s="247" t="str">
        <f>IF(PAF!G885="","",PAF!G885)</f>
        <v/>
      </c>
      <c r="J877" s="247" t="str">
        <f>IF(PAF!H885="","",PAF!H885)</f>
        <v/>
      </c>
      <c r="K877" s="247"/>
      <c r="L877" s="247"/>
      <c r="M877" s="247"/>
      <c r="N877" s="245" t="str">
        <f>IF(PAF!I885="","",PAF!I885)</f>
        <v/>
      </c>
      <c r="O877" s="245" t="str">
        <f>IF(PAF!J885="","",PAF!J885)</f>
        <v/>
      </c>
      <c r="P877" s="245" t="str">
        <f>IF(PAF!K885="","",PAF!K885)</f>
        <v/>
      </c>
      <c r="Q877" s="245" t="str">
        <f>IF(PAF!L885="","",PAF!L885)</f>
        <v/>
      </c>
      <c r="S877" s="153">
        <f t="shared" si="39"/>
        <v>15</v>
      </c>
      <c r="T877" s="154" t="str">
        <f t="shared" si="41"/>
        <v>No</v>
      </c>
      <c r="U877" s="154">
        <v>871</v>
      </c>
    </row>
    <row r="878" spans="2:21">
      <c r="B878" s="244" t="str">
        <f t="shared" si="40"/>
        <v>__</v>
      </c>
      <c r="C878" s="244" t="str">
        <f>IF(PAF!C886="","",PAF!C886)</f>
        <v/>
      </c>
      <c r="D878" s="245" t="str">
        <f>IF(N878&lt;&gt;"",PAF!$Y886,"")</f>
        <v/>
      </c>
      <c r="E878" s="246" t="str">
        <f>IF(PAF!D886="","",PAF!D886)</f>
        <v/>
      </c>
      <c r="F878" s="246"/>
      <c r="G878" s="245" t="str">
        <f>IF(PAF!E886="","",PAF!E886)</f>
        <v/>
      </c>
      <c r="H878" s="245" t="str">
        <f>IF(PAF!F886="","",PAF!F886)</f>
        <v/>
      </c>
      <c r="I878" s="247" t="str">
        <f>IF(PAF!G886="","",PAF!G886)</f>
        <v/>
      </c>
      <c r="J878" s="247" t="str">
        <f>IF(PAF!H886="","",PAF!H886)</f>
        <v/>
      </c>
      <c r="K878" s="247"/>
      <c r="L878" s="247"/>
      <c r="M878" s="247"/>
      <c r="N878" s="245" t="str">
        <f>IF(PAF!I886="","",PAF!I886)</f>
        <v/>
      </c>
      <c r="O878" s="245" t="str">
        <f>IF(PAF!J886="","",PAF!J886)</f>
        <v/>
      </c>
      <c r="P878" s="245" t="str">
        <f>IF(PAF!K886="","",PAF!K886)</f>
        <v/>
      </c>
      <c r="Q878" s="245" t="str">
        <f>IF(PAF!L886="","",PAF!L886)</f>
        <v/>
      </c>
      <c r="S878" s="153">
        <f t="shared" si="39"/>
        <v>15</v>
      </c>
      <c r="T878" s="154" t="str">
        <f t="shared" si="41"/>
        <v>No</v>
      </c>
      <c r="U878" s="154">
        <v>872</v>
      </c>
    </row>
    <row r="879" spans="2:21">
      <c r="B879" s="244" t="str">
        <f t="shared" si="40"/>
        <v>__</v>
      </c>
      <c r="C879" s="244" t="str">
        <f>IF(PAF!C887="","",PAF!C887)</f>
        <v/>
      </c>
      <c r="D879" s="245" t="str">
        <f>IF(N879&lt;&gt;"",PAF!$Y887,"")</f>
        <v/>
      </c>
      <c r="E879" s="246" t="str">
        <f>IF(PAF!D887="","",PAF!D887)</f>
        <v/>
      </c>
      <c r="F879" s="246"/>
      <c r="G879" s="245" t="str">
        <f>IF(PAF!E887="","",PAF!E887)</f>
        <v/>
      </c>
      <c r="H879" s="245" t="str">
        <f>IF(PAF!F887="","",PAF!F887)</f>
        <v/>
      </c>
      <c r="I879" s="247" t="str">
        <f>IF(PAF!G887="","",PAF!G887)</f>
        <v/>
      </c>
      <c r="J879" s="247" t="str">
        <f>IF(PAF!H887="","",PAF!H887)</f>
        <v/>
      </c>
      <c r="K879" s="247"/>
      <c r="L879" s="247"/>
      <c r="M879" s="247"/>
      <c r="N879" s="245" t="str">
        <f>IF(PAF!I887="","",PAF!I887)</f>
        <v/>
      </c>
      <c r="O879" s="245" t="str">
        <f>IF(PAF!J887="","",PAF!J887)</f>
        <v/>
      </c>
      <c r="P879" s="245" t="str">
        <f>IF(PAF!K887="","",PAF!K887)</f>
        <v/>
      </c>
      <c r="Q879" s="245" t="str">
        <f>IF(PAF!L887="","",PAF!L887)</f>
        <v/>
      </c>
      <c r="S879" s="153">
        <f t="shared" si="39"/>
        <v>15</v>
      </c>
      <c r="T879" s="154" t="str">
        <f t="shared" si="41"/>
        <v>No</v>
      </c>
      <c r="U879" s="154">
        <v>873</v>
      </c>
    </row>
    <row r="880" spans="2:21">
      <c r="B880" s="244" t="str">
        <f t="shared" si="40"/>
        <v>__</v>
      </c>
      <c r="C880" s="244" t="str">
        <f>IF(PAF!C888="","",PAF!C888)</f>
        <v/>
      </c>
      <c r="D880" s="245" t="str">
        <f>IF(N880&lt;&gt;"",PAF!$Y888,"")</f>
        <v/>
      </c>
      <c r="E880" s="246" t="str">
        <f>IF(PAF!D888="","",PAF!D888)</f>
        <v/>
      </c>
      <c r="F880" s="246"/>
      <c r="G880" s="245" t="str">
        <f>IF(PAF!E888="","",PAF!E888)</f>
        <v/>
      </c>
      <c r="H880" s="245" t="str">
        <f>IF(PAF!F888="","",PAF!F888)</f>
        <v/>
      </c>
      <c r="I880" s="247" t="str">
        <f>IF(PAF!G888="","",PAF!G888)</f>
        <v/>
      </c>
      <c r="J880" s="247" t="str">
        <f>IF(PAF!H888="","",PAF!H888)</f>
        <v/>
      </c>
      <c r="K880" s="247"/>
      <c r="L880" s="247"/>
      <c r="M880" s="247"/>
      <c r="N880" s="245" t="str">
        <f>IF(PAF!I888="","",PAF!I888)</f>
        <v/>
      </c>
      <c r="O880" s="245" t="str">
        <f>IF(PAF!J888="","",PAF!J888)</f>
        <v/>
      </c>
      <c r="P880" s="245" t="str">
        <f>IF(PAF!K888="","",PAF!K888)</f>
        <v/>
      </c>
      <c r="Q880" s="245" t="str">
        <f>IF(PAF!L888="","",PAF!L888)</f>
        <v/>
      </c>
      <c r="S880" s="153">
        <f t="shared" si="39"/>
        <v>15</v>
      </c>
      <c r="T880" s="154" t="str">
        <f t="shared" si="41"/>
        <v>No</v>
      </c>
      <c r="U880" s="154">
        <v>874</v>
      </c>
    </row>
    <row r="881" spans="2:21">
      <c r="B881" s="244" t="str">
        <f t="shared" si="40"/>
        <v>__</v>
      </c>
      <c r="C881" s="244" t="str">
        <f>IF(PAF!C889="","",PAF!C889)</f>
        <v/>
      </c>
      <c r="D881" s="245" t="str">
        <f>IF(N881&lt;&gt;"",PAF!$Y889,"")</f>
        <v/>
      </c>
      <c r="E881" s="246" t="str">
        <f>IF(PAF!D889="","",PAF!D889)</f>
        <v/>
      </c>
      <c r="F881" s="246"/>
      <c r="G881" s="245" t="str">
        <f>IF(PAF!E889="","",PAF!E889)</f>
        <v/>
      </c>
      <c r="H881" s="245" t="str">
        <f>IF(PAF!F889="","",PAF!F889)</f>
        <v/>
      </c>
      <c r="I881" s="247" t="str">
        <f>IF(PAF!G889="","",PAF!G889)</f>
        <v/>
      </c>
      <c r="J881" s="247" t="str">
        <f>IF(PAF!H889="","",PAF!H889)</f>
        <v/>
      </c>
      <c r="K881" s="247"/>
      <c r="L881" s="247"/>
      <c r="M881" s="247"/>
      <c r="N881" s="245" t="str">
        <f>IF(PAF!I889="","",PAF!I889)</f>
        <v/>
      </c>
      <c r="O881" s="245" t="str">
        <f>IF(PAF!J889="","",PAF!J889)</f>
        <v/>
      </c>
      <c r="P881" s="245" t="str">
        <f>IF(PAF!K889="","",PAF!K889)</f>
        <v/>
      </c>
      <c r="Q881" s="245" t="str">
        <f>IF(PAF!L889="","",PAF!L889)</f>
        <v/>
      </c>
      <c r="S881" s="153">
        <f t="shared" si="39"/>
        <v>15</v>
      </c>
      <c r="T881" s="154" t="str">
        <f t="shared" si="41"/>
        <v>No</v>
      </c>
      <c r="U881" s="154">
        <v>875</v>
      </c>
    </row>
    <row r="882" spans="2:21">
      <c r="B882" s="244" t="str">
        <f t="shared" si="40"/>
        <v>__</v>
      </c>
      <c r="C882" s="244" t="str">
        <f>IF(PAF!C890="","",PAF!C890)</f>
        <v/>
      </c>
      <c r="D882" s="245" t="str">
        <f>IF(N882&lt;&gt;"",PAF!$Y890,"")</f>
        <v/>
      </c>
      <c r="E882" s="246" t="str">
        <f>IF(PAF!D890="","",PAF!D890)</f>
        <v/>
      </c>
      <c r="F882" s="246"/>
      <c r="G882" s="245" t="str">
        <f>IF(PAF!E890="","",PAF!E890)</f>
        <v/>
      </c>
      <c r="H882" s="245" t="str">
        <f>IF(PAF!F890="","",PAF!F890)</f>
        <v/>
      </c>
      <c r="I882" s="247" t="str">
        <f>IF(PAF!G890="","",PAF!G890)</f>
        <v/>
      </c>
      <c r="J882" s="247" t="str">
        <f>IF(PAF!H890="","",PAF!H890)</f>
        <v/>
      </c>
      <c r="K882" s="247"/>
      <c r="L882" s="247"/>
      <c r="M882" s="247"/>
      <c r="N882" s="245" t="str">
        <f>IF(PAF!I890="","",PAF!I890)</f>
        <v/>
      </c>
      <c r="O882" s="245" t="str">
        <f>IF(PAF!J890="","",PAF!J890)</f>
        <v/>
      </c>
      <c r="P882" s="245" t="str">
        <f>IF(PAF!K890="","",PAF!K890)</f>
        <v/>
      </c>
      <c r="Q882" s="245" t="str">
        <f>IF(PAF!L890="","",PAF!L890)</f>
        <v/>
      </c>
      <c r="S882" s="153">
        <f t="shared" si="39"/>
        <v>15</v>
      </c>
      <c r="T882" s="154" t="str">
        <f t="shared" si="41"/>
        <v>No</v>
      </c>
      <c r="U882" s="154">
        <v>876</v>
      </c>
    </row>
    <row r="883" spans="2:21">
      <c r="B883" s="244" t="str">
        <f t="shared" si="40"/>
        <v>__</v>
      </c>
      <c r="C883" s="244" t="str">
        <f>IF(PAF!C891="","",PAF!C891)</f>
        <v/>
      </c>
      <c r="D883" s="245" t="str">
        <f>IF(N883&lt;&gt;"",PAF!$Y891,"")</f>
        <v/>
      </c>
      <c r="E883" s="246" t="str">
        <f>IF(PAF!D891="","",PAF!D891)</f>
        <v/>
      </c>
      <c r="F883" s="246"/>
      <c r="G883" s="245" t="str">
        <f>IF(PAF!E891="","",PAF!E891)</f>
        <v/>
      </c>
      <c r="H883" s="245" t="str">
        <f>IF(PAF!F891="","",PAF!F891)</f>
        <v/>
      </c>
      <c r="I883" s="247" t="str">
        <f>IF(PAF!G891="","",PAF!G891)</f>
        <v/>
      </c>
      <c r="J883" s="247" t="str">
        <f>IF(PAF!H891="","",PAF!H891)</f>
        <v/>
      </c>
      <c r="K883" s="247"/>
      <c r="L883" s="247"/>
      <c r="M883" s="247"/>
      <c r="N883" s="245" t="str">
        <f>IF(PAF!I891="","",PAF!I891)</f>
        <v/>
      </c>
      <c r="O883" s="245" t="str">
        <f>IF(PAF!J891="","",PAF!J891)</f>
        <v/>
      </c>
      <c r="P883" s="245" t="str">
        <f>IF(PAF!K891="","",PAF!K891)</f>
        <v/>
      </c>
      <c r="Q883" s="245" t="str">
        <f>IF(PAF!L891="","",PAF!L891)</f>
        <v/>
      </c>
      <c r="S883" s="153">
        <f t="shared" si="39"/>
        <v>15</v>
      </c>
      <c r="T883" s="154" t="str">
        <f t="shared" si="41"/>
        <v>No</v>
      </c>
      <c r="U883" s="154">
        <v>877</v>
      </c>
    </row>
    <row r="884" spans="2:21">
      <c r="B884" s="244" t="str">
        <f t="shared" si="40"/>
        <v>__</v>
      </c>
      <c r="C884" s="244" t="str">
        <f>IF(PAF!C892="","",PAF!C892)</f>
        <v/>
      </c>
      <c r="D884" s="245" t="str">
        <f>IF(N884&lt;&gt;"",PAF!$Y892,"")</f>
        <v/>
      </c>
      <c r="E884" s="246" t="str">
        <f>IF(PAF!D892="","",PAF!D892)</f>
        <v/>
      </c>
      <c r="F884" s="246"/>
      <c r="G884" s="245" t="str">
        <f>IF(PAF!E892="","",PAF!E892)</f>
        <v/>
      </c>
      <c r="H884" s="245" t="str">
        <f>IF(PAF!F892="","",PAF!F892)</f>
        <v/>
      </c>
      <c r="I884" s="247" t="str">
        <f>IF(PAF!G892="","",PAF!G892)</f>
        <v/>
      </c>
      <c r="J884" s="247" t="str">
        <f>IF(PAF!H892="","",PAF!H892)</f>
        <v/>
      </c>
      <c r="K884" s="247"/>
      <c r="L884" s="247"/>
      <c r="M884" s="247"/>
      <c r="N884" s="245" t="str">
        <f>IF(PAF!I892="","",PAF!I892)</f>
        <v/>
      </c>
      <c r="O884" s="245" t="str">
        <f>IF(PAF!J892="","",PAF!J892)</f>
        <v/>
      </c>
      <c r="P884" s="245" t="str">
        <f>IF(PAF!K892="","",PAF!K892)</f>
        <v/>
      </c>
      <c r="Q884" s="245" t="str">
        <f>IF(PAF!L892="","",PAF!L892)</f>
        <v/>
      </c>
      <c r="S884" s="153">
        <f t="shared" si="39"/>
        <v>15</v>
      </c>
      <c r="T884" s="154" t="str">
        <f t="shared" si="41"/>
        <v>No</v>
      </c>
      <c r="U884" s="154">
        <v>878</v>
      </c>
    </row>
    <row r="885" spans="2:21">
      <c r="B885" s="244" t="str">
        <f t="shared" si="40"/>
        <v>__</v>
      </c>
      <c r="C885" s="244" t="str">
        <f>IF(PAF!C893="","",PAF!C893)</f>
        <v/>
      </c>
      <c r="D885" s="245" t="str">
        <f>IF(N885&lt;&gt;"",PAF!$Y893,"")</f>
        <v/>
      </c>
      <c r="E885" s="246" t="str">
        <f>IF(PAF!D893="","",PAF!D893)</f>
        <v/>
      </c>
      <c r="F885" s="246"/>
      <c r="G885" s="245" t="str">
        <f>IF(PAF!E893="","",PAF!E893)</f>
        <v/>
      </c>
      <c r="H885" s="245" t="str">
        <f>IF(PAF!F893="","",PAF!F893)</f>
        <v/>
      </c>
      <c r="I885" s="247" t="str">
        <f>IF(PAF!G893="","",PAF!G893)</f>
        <v/>
      </c>
      <c r="J885" s="247" t="str">
        <f>IF(PAF!H893="","",PAF!H893)</f>
        <v/>
      </c>
      <c r="K885" s="247"/>
      <c r="L885" s="247"/>
      <c r="M885" s="247"/>
      <c r="N885" s="245" t="str">
        <f>IF(PAF!I893="","",PAF!I893)</f>
        <v/>
      </c>
      <c r="O885" s="245" t="str">
        <f>IF(PAF!J893="","",PAF!J893)</f>
        <v/>
      </c>
      <c r="P885" s="245" t="str">
        <f>IF(PAF!K893="","",PAF!K893)</f>
        <v/>
      </c>
      <c r="Q885" s="245" t="str">
        <f>IF(PAF!L893="","",PAF!L893)</f>
        <v/>
      </c>
      <c r="S885" s="153">
        <f t="shared" si="39"/>
        <v>15</v>
      </c>
      <c r="T885" s="154" t="str">
        <f t="shared" si="41"/>
        <v>No</v>
      </c>
      <c r="U885" s="154">
        <v>879</v>
      </c>
    </row>
    <row r="886" spans="2:21">
      <c r="B886" s="244" t="str">
        <f t="shared" si="40"/>
        <v>__</v>
      </c>
      <c r="C886" s="244" t="str">
        <f>IF(PAF!C894="","",PAF!C894)</f>
        <v/>
      </c>
      <c r="D886" s="245" t="str">
        <f>IF(N886&lt;&gt;"",PAF!$Y894,"")</f>
        <v/>
      </c>
      <c r="E886" s="246" t="str">
        <f>IF(PAF!D894="","",PAF!D894)</f>
        <v/>
      </c>
      <c r="F886" s="246"/>
      <c r="G886" s="245" t="str">
        <f>IF(PAF!E894="","",PAF!E894)</f>
        <v/>
      </c>
      <c r="H886" s="245" t="str">
        <f>IF(PAF!F894="","",PAF!F894)</f>
        <v/>
      </c>
      <c r="I886" s="247" t="str">
        <f>IF(PAF!G894="","",PAF!G894)</f>
        <v/>
      </c>
      <c r="J886" s="247" t="str">
        <f>IF(PAF!H894="","",PAF!H894)</f>
        <v/>
      </c>
      <c r="K886" s="247"/>
      <c r="L886" s="247"/>
      <c r="M886" s="247"/>
      <c r="N886" s="245" t="str">
        <f>IF(PAF!I894="","",PAF!I894)</f>
        <v/>
      </c>
      <c r="O886" s="245" t="str">
        <f>IF(PAF!J894="","",PAF!J894)</f>
        <v/>
      </c>
      <c r="P886" s="245" t="str">
        <f>IF(PAF!K894="","",PAF!K894)</f>
        <v/>
      </c>
      <c r="Q886" s="245" t="str">
        <f>IF(PAF!L894="","",PAF!L894)</f>
        <v/>
      </c>
      <c r="S886" s="153">
        <f t="shared" si="39"/>
        <v>15</v>
      </c>
      <c r="T886" s="154" t="str">
        <f t="shared" si="41"/>
        <v>No</v>
      </c>
      <c r="U886" s="154">
        <v>880</v>
      </c>
    </row>
    <row r="887" spans="2:21">
      <c r="B887" s="244" t="str">
        <f t="shared" si="40"/>
        <v>__</v>
      </c>
      <c r="C887" s="244" t="str">
        <f>IF(PAF!C895="","",PAF!C895)</f>
        <v/>
      </c>
      <c r="D887" s="245" t="str">
        <f>IF(N887&lt;&gt;"",PAF!$Y895,"")</f>
        <v/>
      </c>
      <c r="E887" s="246" t="str">
        <f>IF(PAF!D895="","",PAF!D895)</f>
        <v/>
      </c>
      <c r="F887" s="246"/>
      <c r="G887" s="245" t="str">
        <f>IF(PAF!E895="","",PAF!E895)</f>
        <v/>
      </c>
      <c r="H887" s="245" t="str">
        <f>IF(PAF!F895="","",PAF!F895)</f>
        <v/>
      </c>
      <c r="I887" s="247" t="str">
        <f>IF(PAF!G895="","",PAF!G895)</f>
        <v/>
      </c>
      <c r="J887" s="247" t="str">
        <f>IF(PAF!H895="","",PAF!H895)</f>
        <v/>
      </c>
      <c r="K887" s="247"/>
      <c r="L887" s="247"/>
      <c r="M887" s="247"/>
      <c r="N887" s="245" t="str">
        <f>IF(PAF!I895="","",PAF!I895)</f>
        <v/>
      </c>
      <c r="O887" s="245" t="str">
        <f>IF(PAF!J895="","",PAF!J895)</f>
        <v/>
      </c>
      <c r="P887" s="245" t="str">
        <f>IF(PAF!K895="","",PAF!K895)</f>
        <v/>
      </c>
      <c r="Q887" s="245" t="str">
        <f>IF(PAF!L895="","",PAF!L895)</f>
        <v/>
      </c>
      <c r="S887" s="153">
        <f t="shared" si="39"/>
        <v>15</v>
      </c>
      <c r="T887" s="154" t="str">
        <f t="shared" si="41"/>
        <v>No</v>
      </c>
      <c r="U887" s="154">
        <v>881</v>
      </c>
    </row>
    <row r="888" spans="2:21">
      <c r="B888" s="244" t="str">
        <f t="shared" si="40"/>
        <v>__</v>
      </c>
      <c r="C888" s="244" t="str">
        <f>IF(PAF!C896="","",PAF!C896)</f>
        <v/>
      </c>
      <c r="D888" s="245" t="str">
        <f>IF(N888&lt;&gt;"",PAF!$Y896,"")</f>
        <v/>
      </c>
      <c r="E888" s="246" t="str">
        <f>IF(PAF!D896="","",PAF!D896)</f>
        <v/>
      </c>
      <c r="F888" s="246"/>
      <c r="G888" s="245" t="str">
        <f>IF(PAF!E896="","",PAF!E896)</f>
        <v/>
      </c>
      <c r="H888" s="245" t="str">
        <f>IF(PAF!F896="","",PAF!F896)</f>
        <v/>
      </c>
      <c r="I888" s="247" t="str">
        <f>IF(PAF!G896="","",PAF!G896)</f>
        <v/>
      </c>
      <c r="J888" s="247" t="str">
        <f>IF(PAF!H896="","",PAF!H896)</f>
        <v/>
      </c>
      <c r="K888" s="247"/>
      <c r="L888" s="247"/>
      <c r="M888" s="247"/>
      <c r="N888" s="245" t="str">
        <f>IF(PAF!I896="","",PAF!I896)</f>
        <v/>
      </c>
      <c r="O888" s="245" t="str">
        <f>IF(PAF!J896="","",PAF!J896)</f>
        <v/>
      </c>
      <c r="P888" s="245" t="str">
        <f>IF(PAF!K896="","",PAF!K896)</f>
        <v/>
      </c>
      <c r="Q888" s="245" t="str">
        <f>IF(PAF!L896="","",PAF!L896)</f>
        <v/>
      </c>
      <c r="S888" s="153">
        <f t="shared" si="39"/>
        <v>15</v>
      </c>
      <c r="T888" s="154" t="str">
        <f t="shared" si="41"/>
        <v>No</v>
      </c>
      <c r="U888" s="154">
        <v>882</v>
      </c>
    </row>
    <row r="889" spans="2:21">
      <c r="B889" s="244" t="str">
        <f t="shared" si="40"/>
        <v>__</v>
      </c>
      <c r="C889" s="244" t="str">
        <f>IF(PAF!C897="","",PAF!C897)</f>
        <v/>
      </c>
      <c r="D889" s="245" t="str">
        <f>IF(N889&lt;&gt;"",PAF!$Y897,"")</f>
        <v/>
      </c>
      <c r="E889" s="246" t="str">
        <f>IF(PAF!D897="","",PAF!D897)</f>
        <v/>
      </c>
      <c r="F889" s="246"/>
      <c r="G889" s="245" t="str">
        <f>IF(PAF!E897="","",PAF!E897)</f>
        <v/>
      </c>
      <c r="H889" s="245" t="str">
        <f>IF(PAF!F897="","",PAF!F897)</f>
        <v/>
      </c>
      <c r="I889" s="247" t="str">
        <f>IF(PAF!G897="","",PAF!G897)</f>
        <v/>
      </c>
      <c r="J889" s="247" t="str">
        <f>IF(PAF!H897="","",PAF!H897)</f>
        <v/>
      </c>
      <c r="K889" s="247"/>
      <c r="L889" s="247"/>
      <c r="M889" s="247"/>
      <c r="N889" s="245" t="str">
        <f>IF(PAF!I897="","",PAF!I897)</f>
        <v/>
      </c>
      <c r="O889" s="245" t="str">
        <f>IF(PAF!J897="","",PAF!J897)</f>
        <v/>
      </c>
      <c r="P889" s="245" t="str">
        <f>IF(PAF!K897="","",PAF!K897)</f>
        <v/>
      </c>
      <c r="Q889" s="245" t="str">
        <f>IF(PAF!L897="","",PAF!L897)</f>
        <v/>
      </c>
      <c r="S889" s="153">
        <f t="shared" si="39"/>
        <v>15</v>
      </c>
      <c r="T889" s="154" t="str">
        <f t="shared" si="41"/>
        <v>No</v>
      </c>
      <c r="U889" s="154">
        <v>883</v>
      </c>
    </row>
    <row r="890" spans="2:21">
      <c r="B890" s="244" t="str">
        <f t="shared" si="40"/>
        <v>__</v>
      </c>
      <c r="C890" s="244" t="str">
        <f>IF(PAF!C898="","",PAF!C898)</f>
        <v/>
      </c>
      <c r="D890" s="245" t="str">
        <f>IF(N890&lt;&gt;"",PAF!$Y898,"")</f>
        <v/>
      </c>
      <c r="E890" s="246" t="str">
        <f>IF(PAF!D898="","",PAF!D898)</f>
        <v/>
      </c>
      <c r="F890" s="246"/>
      <c r="G890" s="245" t="str">
        <f>IF(PAF!E898="","",PAF!E898)</f>
        <v/>
      </c>
      <c r="H890" s="245" t="str">
        <f>IF(PAF!F898="","",PAF!F898)</f>
        <v/>
      </c>
      <c r="I890" s="247" t="str">
        <f>IF(PAF!G898="","",PAF!G898)</f>
        <v/>
      </c>
      <c r="J890" s="247" t="str">
        <f>IF(PAF!H898="","",PAF!H898)</f>
        <v/>
      </c>
      <c r="K890" s="247"/>
      <c r="L890" s="247"/>
      <c r="M890" s="247"/>
      <c r="N890" s="245" t="str">
        <f>IF(PAF!I898="","",PAF!I898)</f>
        <v/>
      </c>
      <c r="O890" s="245" t="str">
        <f>IF(PAF!J898="","",PAF!J898)</f>
        <v/>
      </c>
      <c r="P890" s="245" t="str">
        <f>IF(PAF!K898="","",PAF!K898)</f>
        <v/>
      </c>
      <c r="Q890" s="245" t="str">
        <f>IF(PAF!L898="","",PAF!L898)</f>
        <v/>
      </c>
      <c r="S890" s="153">
        <f t="shared" si="39"/>
        <v>15</v>
      </c>
      <c r="T890" s="154" t="str">
        <f t="shared" si="41"/>
        <v>No</v>
      </c>
      <c r="U890" s="154">
        <v>884</v>
      </c>
    </row>
    <row r="891" spans="2:21">
      <c r="B891" s="244" t="str">
        <f t="shared" si="40"/>
        <v>__</v>
      </c>
      <c r="C891" s="244" t="str">
        <f>IF(PAF!C899="","",PAF!C899)</f>
        <v/>
      </c>
      <c r="D891" s="245" t="str">
        <f>IF(N891&lt;&gt;"",PAF!$Y899,"")</f>
        <v/>
      </c>
      <c r="E891" s="246" t="str">
        <f>IF(PAF!D899="","",PAF!D899)</f>
        <v/>
      </c>
      <c r="F891" s="246"/>
      <c r="G891" s="245" t="str">
        <f>IF(PAF!E899="","",PAF!E899)</f>
        <v/>
      </c>
      <c r="H891" s="245" t="str">
        <f>IF(PAF!F899="","",PAF!F899)</f>
        <v/>
      </c>
      <c r="I891" s="247" t="str">
        <f>IF(PAF!G899="","",PAF!G899)</f>
        <v/>
      </c>
      <c r="J891" s="247" t="str">
        <f>IF(PAF!H899="","",PAF!H899)</f>
        <v/>
      </c>
      <c r="K891" s="247"/>
      <c r="L891" s="247"/>
      <c r="M891" s="247"/>
      <c r="N891" s="245" t="str">
        <f>IF(PAF!I899="","",PAF!I899)</f>
        <v/>
      </c>
      <c r="O891" s="245" t="str">
        <f>IF(PAF!J899="","",PAF!J899)</f>
        <v/>
      </c>
      <c r="P891" s="245" t="str">
        <f>IF(PAF!K899="","",PAF!K899)</f>
        <v/>
      </c>
      <c r="Q891" s="245" t="str">
        <f>IF(PAF!L899="","",PAF!L899)</f>
        <v/>
      </c>
      <c r="S891" s="153">
        <f t="shared" si="39"/>
        <v>15</v>
      </c>
      <c r="T891" s="154" t="str">
        <f t="shared" si="41"/>
        <v>No</v>
      </c>
      <c r="U891" s="154">
        <v>885</v>
      </c>
    </row>
    <row r="892" spans="2:21">
      <c r="B892" s="244" t="str">
        <f t="shared" si="40"/>
        <v>__</v>
      </c>
      <c r="C892" s="244" t="str">
        <f>IF(PAF!C900="","",PAF!C900)</f>
        <v/>
      </c>
      <c r="D892" s="245" t="str">
        <f>IF(N892&lt;&gt;"",PAF!$Y900,"")</f>
        <v/>
      </c>
      <c r="E892" s="246" t="str">
        <f>IF(PAF!D900="","",PAF!D900)</f>
        <v/>
      </c>
      <c r="F892" s="246"/>
      <c r="G892" s="245" t="str">
        <f>IF(PAF!E900="","",PAF!E900)</f>
        <v/>
      </c>
      <c r="H892" s="245" t="str">
        <f>IF(PAF!F900="","",PAF!F900)</f>
        <v/>
      </c>
      <c r="I892" s="247" t="str">
        <f>IF(PAF!G900="","",PAF!G900)</f>
        <v/>
      </c>
      <c r="J892" s="247" t="str">
        <f>IF(PAF!H900="","",PAF!H900)</f>
        <v/>
      </c>
      <c r="K892" s="247"/>
      <c r="L892" s="247"/>
      <c r="M892" s="247"/>
      <c r="N892" s="245" t="str">
        <f>IF(PAF!I900="","",PAF!I900)</f>
        <v/>
      </c>
      <c r="O892" s="245" t="str">
        <f>IF(PAF!J900="","",PAF!J900)</f>
        <v/>
      </c>
      <c r="P892" s="245" t="str">
        <f>IF(PAF!K900="","",PAF!K900)</f>
        <v/>
      </c>
      <c r="Q892" s="245" t="str">
        <f>IF(PAF!L900="","",PAF!L900)</f>
        <v/>
      </c>
      <c r="S892" s="153">
        <f t="shared" si="39"/>
        <v>15</v>
      </c>
      <c r="T892" s="154" t="str">
        <f t="shared" si="41"/>
        <v>No</v>
      </c>
      <c r="U892" s="154">
        <v>886</v>
      </c>
    </row>
    <row r="893" spans="2:21">
      <c r="B893" s="244" t="str">
        <f t="shared" si="40"/>
        <v>__</v>
      </c>
      <c r="C893" s="244" t="str">
        <f>IF(PAF!C901="","",PAF!C901)</f>
        <v/>
      </c>
      <c r="D893" s="245" t="str">
        <f>IF(N893&lt;&gt;"",PAF!$Y901,"")</f>
        <v/>
      </c>
      <c r="E893" s="246" t="str">
        <f>IF(PAF!D901="","",PAF!D901)</f>
        <v/>
      </c>
      <c r="F893" s="246"/>
      <c r="G893" s="245" t="str">
        <f>IF(PAF!E901="","",PAF!E901)</f>
        <v/>
      </c>
      <c r="H893" s="245" t="str">
        <f>IF(PAF!F901="","",PAF!F901)</f>
        <v/>
      </c>
      <c r="I893" s="247" t="str">
        <f>IF(PAF!G901="","",PAF!G901)</f>
        <v/>
      </c>
      <c r="J893" s="247" t="str">
        <f>IF(PAF!H901="","",PAF!H901)</f>
        <v/>
      </c>
      <c r="K893" s="247"/>
      <c r="L893" s="247"/>
      <c r="M893" s="247"/>
      <c r="N893" s="245" t="str">
        <f>IF(PAF!I901="","",PAF!I901)</f>
        <v/>
      </c>
      <c r="O893" s="245" t="str">
        <f>IF(PAF!J901="","",PAF!J901)</f>
        <v/>
      </c>
      <c r="P893" s="245" t="str">
        <f>IF(PAF!K901="","",PAF!K901)</f>
        <v/>
      </c>
      <c r="Q893" s="245" t="str">
        <f>IF(PAF!L901="","",PAF!L901)</f>
        <v/>
      </c>
      <c r="S893" s="153">
        <f t="shared" si="39"/>
        <v>15</v>
      </c>
      <c r="T893" s="154" t="str">
        <f t="shared" si="41"/>
        <v>No</v>
      </c>
      <c r="U893" s="154">
        <v>887</v>
      </c>
    </row>
    <row r="894" spans="2:21">
      <c r="B894" s="244" t="str">
        <f t="shared" si="40"/>
        <v>__</v>
      </c>
      <c r="C894" s="244" t="str">
        <f>IF(PAF!C902="","",PAF!C902)</f>
        <v/>
      </c>
      <c r="D894" s="245" t="str">
        <f>IF(N894&lt;&gt;"",PAF!$Y902,"")</f>
        <v/>
      </c>
      <c r="E894" s="246" t="str">
        <f>IF(PAF!D902="","",PAF!D902)</f>
        <v/>
      </c>
      <c r="F894" s="246"/>
      <c r="G894" s="245" t="str">
        <f>IF(PAF!E902="","",PAF!E902)</f>
        <v/>
      </c>
      <c r="H894" s="245" t="str">
        <f>IF(PAF!F902="","",PAF!F902)</f>
        <v/>
      </c>
      <c r="I894" s="247" t="str">
        <f>IF(PAF!G902="","",PAF!G902)</f>
        <v/>
      </c>
      <c r="J894" s="247" t="str">
        <f>IF(PAF!H902="","",PAF!H902)</f>
        <v/>
      </c>
      <c r="K894" s="247"/>
      <c r="L894" s="247"/>
      <c r="M894" s="247"/>
      <c r="N894" s="245" t="str">
        <f>IF(PAF!I902="","",PAF!I902)</f>
        <v/>
      </c>
      <c r="O894" s="245" t="str">
        <f>IF(PAF!J902="","",PAF!J902)</f>
        <v/>
      </c>
      <c r="P894" s="245" t="str">
        <f>IF(PAF!K902="","",PAF!K902)</f>
        <v/>
      </c>
      <c r="Q894" s="245" t="str">
        <f>IF(PAF!L902="","",PAF!L902)</f>
        <v/>
      </c>
      <c r="S894" s="153">
        <f t="shared" si="39"/>
        <v>15</v>
      </c>
      <c r="T894" s="154" t="str">
        <f t="shared" si="41"/>
        <v>No</v>
      </c>
      <c r="U894" s="154">
        <v>888</v>
      </c>
    </row>
    <row r="895" spans="2:21">
      <c r="B895" s="244" t="str">
        <f t="shared" si="40"/>
        <v>__</v>
      </c>
      <c r="C895" s="244" t="str">
        <f>IF(PAF!C903="","",PAF!C903)</f>
        <v/>
      </c>
      <c r="D895" s="245" t="str">
        <f>IF(N895&lt;&gt;"",PAF!$Y903,"")</f>
        <v/>
      </c>
      <c r="E895" s="246" t="str">
        <f>IF(PAF!D903="","",PAF!D903)</f>
        <v/>
      </c>
      <c r="F895" s="246"/>
      <c r="G895" s="245" t="str">
        <f>IF(PAF!E903="","",PAF!E903)</f>
        <v/>
      </c>
      <c r="H895" s="245" t="str">
        <f>IF(PAF!F903="","",PAF!F903)</f>
        <v/>
      </c>
      <c r="I895" s="247" t="str">
        <f>IF(PAF!G903="","",PAF!G903)</f>
        <v/>
      </c>
      <c r="J895" s="247" t="str">
        <f>IF(PAF!H903="","",PAF!H903)</f>
        <v/>
      </c>
      <c r="K895" s="247"/>
      <c r="L895" s="247"/>
      <c r="M895" s="247"/>
      <c r="N895" s="245" t="str">
        <f>IF(PAF!I903="","",PAF!I903)</f>
        <v/>
      </c>
      <c r="O895" s="245" t="str">
        <f>IF(PAF!J903="","",PAF!J903)</f>
        <v/>
      </c>
      <c r="P895" s="245" t="str">
        <f>IF(PAF!K903="","",PAF!K903)</f>
        <v/>
      </c>
      <c r="Q895" s="245" t="str">
        <f>IF(PAF!L903="","",PAF!L903)</f>
        <v/>
      </c>
      <c r="S895" s="153">
        <f t="shared" si="39"/>
        <v>15</v>
      </c>
      <c r="T895" s="154" t="str">
        <f t="shared" si="41"/>
        <v>No</v>
      </c>
      <c r="U895" s="154">
        <v>889</v>
      </c>
    </row>
    <row r="896" spans="2:21">
      <c r="B896" s="244" t="str">
        <f t="shared" si="40"/>
        <v>__</v>
      </c>
      <c r="C896" s="244" t="str">
        <f>IF(PAF!C904="","",PAF!C904)</f>
        <v/>
      </c>
      <c r="D896" s="245" t="str">
        <f>IF(N896&lt;&gt;"",PAF!$Y904,"")</f>
        <v/>
      </c>
      <c r="E896" s="246" t="str">
        <f>IF(PAF!D904="","",PAF!D904)</f>
        <v/>
      </c>
      <c r="F896" s="246"/>
      <c r="G896" s="245" t="str">
        <f>IF(PAF!E904="","",PAF!E904)</f>
        <v/>
      </c>
      <c r="H896" s="245" t="str">
        <f>IF(PAF!F904="","",PAF!F904)</f>
        <v/>
      </c>
      <c r="I896" s="247" t="str">
        <f>IF(PAF!G904="","",PAF!G904)</f>
        <v/>
      </c>
      <c r="J896" s="247" t="str">
        <f>IF(PAF!H904="","",PAF!H904)</f>
        <v/>
      </c>
      <c r="K896" s="247"/>
      <c r="L896" s="247"/>
      <c r="M896" s="247"/>
      <c r="N896" s="245" t="str">
        <f>IF(PAF!I904="","",PAF!I904)</f>
        <v/>
      </c>
      <c r="O896" s="245" t="str">
        <f>IF(PAF!J904="","",PAF!J904)</f>
        <v/>
      </c>
      <c r="P896" s="245" t="str">
        <f>IF(PAF!K904="","",PAF!K904)</f>
        <v/>
      </c>
      <c r="Q896" s="245" t="str">
        <f>IF(PAF!L904="","",PAF!L904)</f>
        <v/>
      </c>
      <c r="S896" s="153">
        <f t="shared" si="39"/>
        <v>15</v>
      </c>
      <c r="T896" s="154" t="str">
        <f t="shared" si="41"/>
        <v>No</v>
      </c>
      <c r="U896" s="154">
        <v>890</v>
      </c>
    </row>
    <row r="897" spans="2:21">
      <c r="B897" s="244" t="str">
        <f t="shared" si="40"/>
        <v>__</v>
      </c>
      <c r="C897" s="244" t="str">
        <f>IF(PAF!C905="","",PAF!C905)</f>
        <v/>
      </c>
      <c r="D897" s="245" t="str">
        <f>IF(N897&lt;&gt;"",PAF!$Y905,"")</f>
        <v/>
      </c>
      <c r="E897" s="246" t="str">
        <f>IF(PAF!D905="","",PAF!D905)</f>
        <v/>
      </c>
      <c r="F897" s="246"/>
      <c r="G897" s="245" t="str">
        <f>IF(PAF!E905="","",PAF!E905)</f>
        <v/>
      </c>
      <c r="H897" s="245" t="str">
        <f>IF(PAF!F905="","",PAF!F905)</f>
        <v/>
      </c>
      <c r="I897" s="247" t="str">
        <f>IF(PAF!G905="","",PAF!G905)</f>
        <v/>
      </c>
      <c r="J897" s="247" t="str">
        <f>IF(PAF!H905="","",PAF!H905)</f>
        <v/>
      </c>
      <c r="K897" s="247"/>
      <c r="L897" s="247"/>
      <c r="M897" s="247"/>
      <c r="N897" s="245" t="str">
        <f>IF(PAF!I905="","",PAF!I905)</f>
        <v/>
      </c>
      <c r="O897" s="245" t="str">
        <f>IF(PAF!J905="","",PAF!J905)</f>
        <v/>
      </c>
      <c r="P897" s="245" t="str">
        <f>IF(PAF!K905="","",PAF!K905)</f>
        <v/>
      </c>
      <c r="Q897" s="245" t="str">
        <f>IF(PAF!L905="","",PAF!L905)</f>
        <v/>
      </c>
      <c r="S897" s="153">
        <f t="shared" si="39"/>
        <v>15</v>
      </c>
      <c r="T897" s="154" t="str">
        <f t="shared" si="41"/>
        <v>No</v>
      </c>
      <c r="U897" s="154">
        <v>891</v>
      </c>
    </row>
    <row r="898" spans="2:21">
      <c r="B898" s="244" t="str">
        <f t="shared" si="40"/>
        <v>__</v>
      </c>
      <c r="C898" s="244" t="str">
        <f>IF(PAF!C906="","",PAF!C906)</f>
        <v/>
      </c>
      <c r="D898" s="245" t="str">
        <f>IF(N898&lt;&gt;"",PAF!$Y906,"")</f>
        <v/>
      </c>
      <c r="E898" s="246" t="str">
        <f>IF(PAF!D906="","",PAF!D906)</f>
        <v/>
      </c>
      <c r="F898" s="246"/>
      <c r="G898" s="245" t="str">
        <f>IF(PAF!E906="","",PAF!E906)</f>
        <v/>
      </c>
      <c r="H898" s="245" t="str">
        <f>IF(PAF!F906="","",PAF!F906)</f>
        <v/>
      </c>
      <c r="I898" s="247" t="str">
        <f>IF(PAF!G906="","",PAF!G906)</f>
        <v/>
      </c>
      <c r="J898" s="247" t="str">
        <f>IF(PAF!H906="","",PAF!H906)</f>
        <v/>
      </c>
      <c r="K898" s="247"/>
      <c r="L898" s="247"/>
      <c r="M898" s="247"/>
      <c r="N898" s="245" t="str">
        <f>IF(PAF!I906="","",PAF!I906)</f>
        <v/>
      </c>
      <c r="O898" s="245" t="str">
        <f>IF(PAF!J906="","",PAF!J906)</f>
        <v/>
      </c>
      <c r="P898" s="245" t="str">
        <f>IF(PAF!K906="","",PAF!K906)</f>
        <v/>
      </c>
      <c r="Q898" s="245" t="str">
        <f>IF(PAF!L906="","",PAF!L906)</f>
        <v/>
      </c>
      <c r="S898" s="153">
        <f t="shared" si="39"/>
        <v>15</v>
      </c>
      <c r="T898" s="154" t="str">
        <f t="shared" si="41"/>
        <v>No</v>
      </c>
      <c r="U898" s="154">
        <v>892</v>
      </c>
    </row>
    <row r="899" spans="2:21">
      <c r="B899" s="244" t="str">
        <f t="shared" si="40"/>
        <v>__</v>
      </c>
      <c r="C899" s="244" t="str">
        <f>IF(PAF!C907="","",PAF!C907)</f>
        <v/>
      </c>
      <c r="D899" s="245" t="str">
        <f>IF(N899&lt;&gt;"",PAF!$Y907,"")</f>
        <v/>
      </c>
      <c r="E899" s="246" t="str">
        <f>IF(PAF!D907="","",PAF!D907)</f>
        <v/>
      </c>
      <c r="F899" s="246"/>
      <c r="G899" s="245" t="str">
        <f>IF(PAF!E907="","",PAF!E907)</f>
        <v/>
      </c>
      <c r="H899" s="245" t="str">
        <f>IF(PAF!F907="","",PAF!F907)</f>
        <v/>
      </c>
      <c r="I899" s="247" t="str">
        <f>IF(PAF!G907="","",PAF!G907)</f>
        <v/>
      </c>
      <c r="J899" s="247" t="str">
        <f>IF(PAF!H907="","",PAF!H907)</f>
        <v/>
      </c>
      <c r="K899" s="247"/>
      <c r="L899" s="247"/>
      <c r="M899" s="247"/>
      <c r="N899" s="245" t="str">
        <f>IF(PAF!I907="","",PAF!I907)</f>
        <v/>
      </c>
      <c r="O899" s="245" t="str">
        <f>IF(PAF!J907="","",PAF!J907)</f>
        <v/>
      </c>
      <c r="P899" s="245" t="str">
        <f>IF(PAF!K907="","",PAF!K907)</f>
        <v/>
      </c>
      <c r="Q899" s="245" t="str">
        <f>IF(PAF!L907="","",PAF!L907)</f>
        <v/>
      </c>
      <c r="S899" s="153">
        <f t="shared" si="39"/>
        <v>15</v>
      </c>
      <c r="T899" s="154" t="str">
        <f t="shared" si="41"/>
        <v>No</v>
      </c>
      <c r="U899" s="154">
        <v>893</v>
      </c>
    </row>
    <row r="900" spans="2:21">
      <c r="B900" s="244" t="str">
        <f t="shared" si="40"/>
        <v>__</v>
      </c>
      <c r="C900" s="244" t="str">
        <f>IF(PAF!C908="","",PAF!C908)</f>
        <v/>
      </c>
      <c r="D900" s="245" t="str">
        <f>IF(N900&lt;&gt;"",PAF!$Y908,"")</f>
        <v/>
      </c>
      <c r="E900" s="246" t="str">
        <f>IF(PAF!D908="","",PAF!D908)</f>
        <v/>
      </c>
      <c r="F900" s="246"/>
      <c r="G900" s="245" t="str">
        <f>IF(PAF!E908="","",PAF!E908)</f>
        <v/>
      </c>
      <c r="H900" s="245" t="str">
        <f>IF(PAF!F908="","",PAF!F908)</f>
        <v/>
      </c>
      <c r="I900" s="247" t="str">
        <f>IF(PAF!G908="","",PAF!G908)</f>
        <v/>
      </c>
      <c r="J900" s="247" t="str">
        <f>IF(PAF!H908="","",PAF!H908)</f>
        <v/>
      </c>
      <c r="K900" s="247"/>
      <c r="L900" s="247"/>
      <c r="M900" s="247"/>
      <c r="N900" s="245" t="str">
        <f>IF(PAF!I908="","",PAF!I908)</f>
        <v/>
      </c>
      <c r="O900" s="245" t="str">
        <f>IF(PAF!J908="","",PAF!J908)</f>
        <v/>
      </c>
      <c r="P900" s="245" t="str">
        <f>IF(PAF!K908="","",PAF!K908)</f>
        <v/>
      </c>
      <c r="Q900" s="245" t="str">
        <f>IF(PAF!L908="","",PAF!L908)</f>
        <v/>
      </c>
      <c r="S900" s="153">
        <f t="shared" si="39"/>
        <v>15</v>
      </c>
      <c r="T900" s="154" t="str">
        <f t="shared" si="41"/>
        <v>No</v>
      </c>
      <c r="U900" s="154">
        <v>894</v>
      </c>
    </row>
    <row r="901" spans="2:21">
      <c r="B901" s="244" t="str">
        <f t="shared" si="40"/>
        <v>__</v>
      </c>
      <c r="C901" s="244" t="str">
        <f>IF(PAF!C909="","",PAF!C909)</f>
        <v/>
      </c>
      <c r="D901" s="245" t="str">
        <f>IF(N901&lt;&gt;"",PAF!$Y909,"")</f>
        <v/>
      </c>
      <c r="E901" s="246" t="str">
        <f>IF(PAF!D909="","",PAF!D909)</f>
        <v/>
      </c>
      <c r="F901" s="246"/>
      <c r="G901" s="245" t="str">
        <f>IF(PAF!E909="","",PAF!E909)</f>
        <v/>
      </c>
      <c r="H901" s="245" t="str">
        <f>IF(PAF!F909="","",PAF!F909)</f>
        <v/>
      </c>
      <c r="I901" s="247" t="str">
        <f>IF(PAF!G909="","",PAF!G909)</f>
        <v/>
      </c>
      <c r="J901" s="247" t="str">
        <f>IF(PAF!H909="","",PAF!H909)</f>
        <v/>
      </c>
      <c r="K901" s="247"/>
      <c r="L901" s="247"/>
      <c r="M901" s="247"/>
      <c r="N901" s="245" t="str">
        <f>IF(PAF!I909="","",PAF!I909)</f>
        <v/>
      </c>
      <c r="O901" s="245" t="str">
        <f>IF(PAF!J909="","",PAF!J909)</f>
        <v/>
      </c>
      <c r="P901" s="245" t="str">
        <f>IF(PAF!K909="","",PAF!K909)</f>
        <v/>
      </c>
      <c r="Q901" s="245" t="str">
        <f>IF(PAF!L909="","",PAF!L909)</f>
        <v/>
      </c>
      <c r="S901" s="153">
        <f t="shared" si="39"/>
        <v>15</v>
      </c>
      <c r="T901" s="154" t="str">
        <f t="shared" si="41"/>
        <v>No</v>
      </c>
      <c r="U901" s="154">
        <v>895</v>
      </c>
    </row>
    <row r="902" spans="2:21">
      <c r="B902" s="244" t="str">
        <f t="shared" si="40"/>
        <v>__</v>
      </c>
      <c r="C902" s="244" t="str">
        <f>IF(PAF!C910="","",PAF!C910)</f>
        <v/>
      </c>
      <c r="D902" s="245" t="str">
        <f>IF(N902&lt;&gt;"",PAF!$Y910,"")</f>
        <v/>
      </c>
      <c r="E902" s="246" t="str">
        <f>IF(PAF!D910="","",PAF!D910)</f>
        <v/>
      </c>
      <c r="F902" s="246"/>
      <c r="G902" s="245" t="str">
        <f>IF(PAF!E910="","",PAF!E910)</f>
        <v/>
      </c>
      <c r="H902" s="245" t="str">
        <f>IF(PAF!F910="","",PAF!F910)</f>
        <v/>
      </c>
      <c r="I902" s="247" t="str">
        <f>IF(PAF!G910="","",PAF!G910)</f>
        <v/>
      </c>
      <c r="J902" s="247" t="str">
        <f>IF(PAF!H910="","",PAF!H910)</f>
        <v/>
      </c>
      <c r="K902" s="247"/>
      <c r="L902" s="247"/>
      <c r="M902" s="247"/>
      <c r="N902" s="245" t="str">
        <f>IF(PAF!I910="","",PAF!I910)</f>
        <v/>
      </c>
      <c r="O902" s="245" t="str">
        <f>IF(PAF!J910="","",PAF!J910)</f>
        <v/>
      </c>
      <c r="P902" s="245" t="str">
        <f>IF(PAF!K910="","",PAF!K910)</f>
        <v/>
      </c>
      <c r="Q902" s="245" t="str">
        <f>IF(PAF!L910="","",PAF!L910)</f>
        <v/>
      </c>
      <c r="S902" s="153">
        <f t="shared" si="39"/>
        <v>15</v>
      </c>
      <c r="T902" s="154" t="str">
        <f t="shared" si="41"/>
        <v>No</v>
      </c>
      <c r="U902" s="154">
        <v>896</v>
      </c>
    </row>
    <row r="903" spans="2:21">
      <c r="B903" s="244" t="str">
        <f t="shared" si="40"/>
        <v>__</v>
      </c>
      <c r="C903" s="244" t="str">
        <f>IF(PAF!C911="","",PAF!C911)</f>
        <v/>
      </c>
      <c r="D903" s="245" t="str">
        <f>IF(N903&lt;&gt;"",PAF!$Y911,"")</f>
        <v/>
      </c>
      <c r="E903" s="246" t="str">
        <f>IF(PAF!D911="","",PAF!D911)</f>
        <v/>
      </c>
      <c r="F903" s="246"/>
      <c r="G903" s="245" t="str">
        <f>IF(PAF!E911="","",PAF!E911)</f>
        <v/>
      </c>
      <c r="H903" s="245" t="str">
        <f>IF(PAF!F911="","",PAF!F911)</f>
        <v/>
      </c>
      <c r="I903" s="247" t="str">
        <f>IF(PAF!G911="","",PAF!G911)</f>
        <v/>
      </c>
      <c r="J903" s="247" t="str">
        <f>IF(PAF!H911="","",PAF!H911)</f>
        <v/>
      </c>
      <c r="K903" s="247"/>
      <c r="L903" s="247"/>
      <c r="M903" s="247"/>
      <c r="N903" s="245" t="str">
        <f>IF(PAF!I911="","",PAF!I911)</f>
        <v/>
      </c>
      <c r="O903" s="245" t="str">
        <f>IF(PAF!J911="","",PAF!J911)</f>
        <v/>
      </c>
      <c r="P903" s="245" t="str">
        <f>IF(PAF!K911="","",PAF!K911)</f>
        <v/>
      </c>
      <c r="Q903" s="245" t="str">
        <f>IF(PAF!L911="","",PAF!L911)</f>
        <v/>
      </c>
      <c r="S903" s="153">
        <f t="shared" ref="S903:S966" si="42">COUNTIF(C903:Q903,"")</f>
        <v>15</v>
      </c>
      <c r="T903" s="154" t="str">
        <f t="shared" si="41"/>
        <v>No</v>
      </c>
      <c r="U903" s="154">
        <v>897</v>
      </c>
    </row>
    <row r="904" spans="2:21">
      <c r="B904" s="244" t="str">
        <f t="shared" ref="B904:B967" si="43">CONCATENATE($D$2,"_",$D$3,"_",$D$4)</f>
        <v>__</v>
      </c>
      <c r="C904" s="244" t="str">
        <f>IF(PAF!C912="","",PAF!C912)</f>
        <v/>
      </c>
      <c r="D904" s="245" t="str">
        <f>IF(N904&lt;&gt;"",PAF!$Y912,"")</f>
        <v/>
      </c>
      <c r="E904" s="246" t="str">
        <f>IF(PAF!D912="","",PAF!D912)</f>
        <v/>
      </c>
      <c r="F904" s="246"/>
      <c r="G904" s="245" t="str">
        <f>IF(PAF!E912="","",PAF!E912)</f>
        <v/>
      </c>
      <c r="H904" s="245" t="str">
        <f>IF(PAF!F912="","",PAF!F912)</f>
        <v/>
      </c>
      <c r="I904" s="247" t="str">
        <f>IF(PAF!G912="","",PAF!G912)</f>
        <v/>
      </c>
      <c r="J904" s="247" t="str">
        <f>IF(PAF!H912="","",PAF!H912)</f>
        <v/>
      </c>
      <c r="K904" s="247"/>
      <c r="L904" s="247"/>
      <c r="M904" s="247"/>
      <c r="N904" s="245" t="str">
        <f>IF(PAF!I912="","",PAF!I912)</f>
        <v/>
      </c>
      <c r="O904" s="245" t="str">
        <f>IF(PAF!J912="","",PAF!J912)</f>
        <v/>
      </c>
      <c r="P904" s="245" t="str">
        <f>IF(PAF!K912="","",PAF!K912)</f>
        <v/>
      </c>
      <c r="Q904" s="245" t="str">
        <f>IF(PAF!L912="","",PAF!L912)</f>
        <v/>
      </c>
      <c r="S904" s="153">
        <f t="shared" si="42"/>
        <v>15</v>
      </c>
      <c r="T904" s="154" t="str">
        <f t="shared" ref="T904:T967" si="44">IF(AND(S904&gt;4,S904&lt;14),"Missing data","No")</f>
        <v>No</v>
      </c>
      <c r="U904" s="154">
        <v>898</v>
      </c>
    </row>
    <row r="905" spans="2:21">
      <c r="B905" s="244" t="str">
        <f t="shared" si="43"/>
        <v>__</v>
      </c>
      <c r="C905" s="244" t="str">
        <f>IF(PAF!C913="","",PAF!C913)</f>
        <v/>
      </c>
      <c r="D905" s="245" t="str">
        <f>IF(N905&lt;&gt;"",PAF!$Y913,"")</f>
        <v/>
      </c>
      <c r="E905" s="246" t="str">
        <f>IF(PAF!D913="","",PAF!D913)</f>
        <v/>
      </c>
      <c r="F905" s="246"/>
      <c r="G905" s="245" t="str">
        <f>IF(PAF!E913="","",PAF!E913)</f>
        <v/>
      </c>
      <c r="H905" s="245" t="str">
        <f>IF(PAF!F913="","",PAF!F913)</f>
        <v/>
      </c>
      <c r="I905" s="247" t="str">
        <f>IF(PAF!G913="","",PAF!G913)</f>
        <v/>
      </c>
      <c r="J905" s="247" t="str">
        <f>IF(PAF!H913="","",PAF!H913)</f>
        <v/>
      </c>
      <c r="K905" s="247"/>
      <c r="L905" s="247"/>
      <c r="M905" s="247"/>
      <c r="N905" s="245" t="str">
        <f>IF(PAF!I913="","",PAF!I913)</f>
        <v/>
      </c>
      <c r="O905" s="245" t="str">
        <f>IF(PAF!J913="","",PAF!J913)</f>
        <v/>
      </c>
      <c r="P905" s="245" t="str">
        <f>IF(PAF!K913="","",PAF!K913)</f>
        <v/>
      </c>
      <c r="Q905" s="245" t="str">
        <f>IF(PAF!L913="","",PAF!L913)</f>
        <v/>
      </c>
      <c r="S905" s="153">
        <f t="shared" si="42"/>
        <v>15</v>
      </c>
      <c r="T905" s="154" t="str">
        <f t="shared" si="44"/>
        <v>No</v>
      </c>
      <c r="U905" s="154">
        <v>899</v>
      </c>
    </row>
    <row r="906" spans="2:21">
      <c r="B906" s="244" t="str">
        <f t="shared" si="43"/>
        <v>__</v>
      </c>
      <c r="C906" s="244" t="str">
        <f>IF(PAF!C914="","",PAF!C914)</f>
        <v/>
      </c>
      <c r="D906" s="245" t="str">
        <f>IF(N906&lt;&gt;"",PAF!$Y914,"")</f>
        <v/>
      </c>
      <c r="E906" s="246" t="str">
        <f>IF(PAF!D914="","",PAF!D914)</f>
        <v/>
      </c>
      <c r="F906" s="246"/>
      <c r="G906" s="245" t="str">
        <f>IF(PAF!E914="","",PAF!E914)</f>
        <v/>
      </c>
      <c r="H906" s="245" t="str">
        <f>IF(PAF!F914="","",PAF!F914)</f>
        <v/>
      </c>
      <c r="I906" s="247" t="str">
        <f>IF(PAF!G914="","",PAF!G914)</f>
        <v/>
      </c>
      <c r="J906" s="247" t="str">
        <f>IF(PAF!H914="","",PAF!H914)</f>
        <v/>
      </c>
      <c r="K906" s="247"/>
      <c r="L906" s="247"/>
      <c r="M906" s="247"/>
      <c r="N906" s="245" t="str">
        <f>IF(PAF!I914="","",PAF!I914)</f>
        <v/>
      </c>
      <c r="O906" s="245" t="str">
        <f>IF(PAF!J914="","",PAF!J914)</f>
        <v/>
      </c>
      <c r="P906" s="245" t="str">
        <f>IF(PAF!K914="","",PAF!K914)</f>
        <v/>
      </c>
      <c r="Q906" s="245" t="str">
        <f>IF(PAF!L914="","",PAF!L914)</f>
        <v/>
      </c>
      <c r="S906" s="153">
        <f t="shared" si="42"/>
        <v>15</v>
      </c>
      <c r="T906" s="154" t="str">
        <f t="shared" si="44"/>
        <v>No</v>
      </c>
      <c r="U906" s="154">
        <v>900</v>
      </c>
    </row>
    <row r="907" spans="2:21">
      <c r="B907" s="244" t="str">
        <f t="shared" si="43"/>
        <v>__</v>
      </c>
      <c r="C907" s="244" t="str">
        <f>IF(PAF!C915="","",PAF!C915)</f>
        <v/>
      </c>
      <c r="D907" s="245" t="str">
        <f>IF(N907&lt;&gt;"",PAF!$Y915,"")</f>
        <v/>
      </c>
      <c r="E907" s="246" t="str">
        <f>IF(PAF!D915="","",PAF!D915)</f>
        <v/>
      </c>
      <c r="F907" s="246"/>
      <c r="G907" s="245" t="str">
        <f>IF(PAF!E915="","",PAF!E915)</f>
        <v/>
      </c>
      <c r="H907" s="245" t="str">
        <f>IF(PAF!F915="","",PAF!F915)</f>
        <v/>
      </c>
      <c r="I907" s="247" t="str">
        <f>IF(PAF!G915="","",PAF!G915)</f>
        <v/>
      </c>
      <c r="J907" s="247" t="str">
        <f>IF(PAF!H915="","",PAF!H915)</f>
        <v/>
      </c>
      <c r="K907" s="247"/>
      <c r="L907" s="247"/>
      <c r="M907" s="247"/>
      <c r="N907" s="245" t="str">
        <f>IF(PAF!I915="","",PAF!I915)</f>
        <v/>
      </c>
      <c r="O907" s="245" t="str">
        <f>IF(PAF!J915="","",PAF!J915)</f>
        <v/>
      </c>
      <c r="P907" s="245" t="str">
        <f>IF(PAF!K915="","",PAF!K915)</f>
        <v/>
      </c>
      <c r="Q907" s="245" t="str">
        <f>IF(PAF!L915="","",PAF!L915)</f>
        <v/>
      </c>
      <c r="S907" s="153">
        <f t="shared" si="42"/>
        <v>15</v>
      </c>
      <c r="T907" s="154" t="str">
        <f t="shared" si="44"/>
        <v>No</v>
      </c>
      <c r="U907" s="154">
        <v>901</v>
      </c>
    </row>
    <row r="908" spans="2:21">
      <c r="B908" s="244" t="str">
        <f t="shared" si="43"/>
        <v>__</v>
      </c>
      <c r="C908" s="244" t="str">
        <f>IF(PAF!C916="","",PAF!C916)</f>
        <v/>
      </c>
      <c r="D908" s="245" t="str">
        <f>IF(N908&lt;&gt;"",PAF!$Y916,"")</f>
        <v/>
      </c>
      <c r="E908" s="246" t="str">
        <f>IF(PAF!D916="","",PAF!D916)</f>
        <v/>
      </c>
      <c r="F908" s="246"/>
      <c r="G908" s="245" t="str">
        <f>IF(PAF!E916="","",PAF!E916)</f>
        <v/>
      </c>
      <c r="H908" s="245" t="str">
        <f>IF(PAF!F916="","",PAF!F916)</f>
        <v/>
      </c>
      <c r="I908" s="247" t="str">
        <f>IF(PAF!G916="","",PAF!G916)</f>
        <v/>
      </c>
      <c r="J908" s="247" t="str">
        <f>IF(PAF!H916="","",PAF!H916)</f>
        <v/>
      </c>
      <c r="K908" s="247"/>
      <c r="L908" s="247"/>
      <c r="M908" s="247"/>
      <c r="N908" s="245" t="str">
        <f>IF(PAF!I916="","",PAF!I916)</f>
        <v/>
      </c>
      <c r="O908" s="245" t="str">
        <f>IF(PAF!J916="","",PAF!J916)</f>
        <v/>
      </c>
      <c r="P908" s="245" t="str">
        <f>IF(PAF!K916="","",PAF!K916)</f>
        <v/>
      </c>
      <c r="Q908" s="245" t="str">
        <f>IF(PAF!L916="","",PAF!L916)</f>
        <v/>
      </c>
      <c r="S908" s="153">
        <f t="shared" si="42"/>
        <v>15</v>
      </c>
      <c r="T908" s="154" t="str">
        <f t="shared" si="44"/>
        <v>No</v>
      </c>
      <c r="U908" s="154">
        <v>902</v>
      </c>
    </row>
    <row r="909" spans="2:21">
      <c r="B909" s="244" t="str">
        <f t="shared" si="43"/>
        <v>__</v>
      </c>
      <c r="C909" s="244" t="str">
        <f>IF(PAF!C917="","",PAF!C917)</f>
        <v/>
      </c>
      <c r="D909" s="245" t="str">
        <f>IF(N909&lt;&gt;"",PAF!$Y917,"")</f>
        <v/>
      </c>
      <c r="E909" s="246" t="str">
        <f>IF(PAF!D917="","",PAF!D917)</f>
        <v/>
      </c>
      <c r="F909" s="246"/>
      <c r="G909" s="245" t="str">
        <f>IF(PAF!E917="","",PAF!E917)</f>
        <v/>
      </c>
      <c r="H909" s="245" t="str">
        <f>IF(PAF!F917="","",PAF!F917)</f>
        <v/>
      </c>
      <c r="I909" s="247" t="str">
        <f>IF(PAF!G917="","",PAF!G917)</f>
        <v/>
      </c>
      <c r="J909" s="247" t="str">
        <f>IF(PAF!H917="","",PAF!H917)</f>
        <v/>
      </c>
      <c r="K909" s="247"/>
      <c r="L909" s="247"/>
      <c r="M909" s="247"/>
      <c r="N909" s="245" t="str">
        <f>IF(PAF!I917="","",PAF!I917)</f>
        <v/>
      </c>
      <c r="O909" s="245" t="str">
        <f>IF(PAF!J917="","",PAF!J917)</f>
        <v/>
      </c>
      <c r="P909" s="245" t="str">
        <f>IF(PAF!K917="","",PAF!K917)</f>
        <v/>
      </c>
      <c r="Q909" s="245" t="str">
        <f>IF(PAF!L917="","",PAF!L917)</f>
        <v/>
      </c>
      <c r="S909" s="153">
        <f t="shared" si="42"/>
        <v>15</v>
      </c>
      <c r="T909" s="154" t="str">
        <f t="shared" si="44"/>
        <v>No</v>
      </c>
      <c r="U909" s="154">
        <v>903</v>
      </c>
    </row>
    <row r="910" spans="2:21">
      <c r="B910" s="244" t="str">
        <f t="shared" si="43"/>
        <v>__</v>
      </c>
      <c r="C910" s="244" t="str">
        <f>IF(PAF!C918="","",PAF!C918)</f>
        <v/>
      </c>
      <c r="D910" s="245" t="str">
        <f>IF(N910&lt;&gt;"",PAF!$Y918,"")</f>
        <v/>
      </c>
      <c r="E910" s="246" t="str">
        <f>IF(PAF!D918="","",PAF!D918)</f>
        <v/>
      </c>
      <c r="F910" s="246"/>
      <c r="G910" s="245" t="str">
        <f>IF(PAF!E918="","",PAF!E918)</f>
        <v/>
      </c>
      <c r="H910" s="245" t="str">
        <f>IF(PAF!F918="","",PAF!F918)</f>
        <v/>
      </c>
      <c r="I910" s="247" t="str">
        <f>IF(PAF!G918="","",PAF!G918)</f>
        <v/>
      </c>
      <c r="J910" s="247" t="str">
        <f>IF(PAF!H918="","",PAF!H918)</f>
        <v/>
      </c>
      <c r="K910" s="247"/>
      <c r="L910" s="247"/>
      <c r="M910" s="247"/>
      <c r="N910" s="245" t="str">
        <f>IF(PAF!I918="","",PAF!I918)</f>
        <v/>
      </c>
      <c r="O910" s="245" t="str">
        <f>IF(PAF!J918="","",PAF!J918)</f>
        <v/>
      </c>
      <c r="P910" s="245" t="str">
        <f>IF(PAF!K918="","",PAF!K918)</f>
        <v/>
      </c>
      <c r="Q910" s="245" t="str">
        <f>IF(PAF!L918="","",PAF!L918)</f>
        <v/>
      </c>
      <c r="S910" s="153">
        <f t="shared" si="42"/>
        <v>15</v>
      </c>
      <c r="T910" s="154" t="str">
        <f t="shared" si="44"/>
        <v>No</v>
      </c>
      <c r="U910" s="154">
        <v>904</v>
      </c>
    </row>
    <row r="911" spans="2:21">
      <c r="B911" s="244" t="str">
        <f t="shared" si="43"/>
        <v>__</v>
      </c>
      <c r="C911" s="244" t="str">
        <f>IF(PAF!C919="","",PAF!C919)</f>
        <v/>
      </c>
      <c r="D911" s="245" t="str">
        <f>IF(N911&lt;&gt;"",PAF!$Y919,"")</f>
        <v/>
      </c>
      <c r="E911" s="246" t="str">
        <f>IF(PAF!D919="","",PAF!D919)</f>
        <v/>
      </c>
      <c r="F911" s="246"/>
      <c r="G911" s="245" t="str">
        <f>IF(PAF!E919="","",PAF!E919)</f>
        <v/>
      </c>
      <c r="H911" s="245" t="str">
        <f>IF(PAF!F919="","",PAF!F919)</f>
        <v/>
      </c>
      <c r="I911" s="247" t="str">
        <f>IF(PAF!G919="","",PAF!G919)</f>
        <v/>
      </c>
      <c r="J911" s="247" t="str">
        <f>IF(PAF!H919="","",PAF!H919)</f>
        <v/>
      </c>
      <c r="K911" s="247"/>
      <c r="L911" s="247"/>
      <c r="M911" s="247"/>
      <c r="N911" s="245" t="str">
        <f>IF(PAF!I919="","",PAF!I919)</f>
        <v/>
      </c>
      <c r="O911" s="245" t="str">
        <f>IF(PAF!J919="","",PAF!J919)</f>
        <v/>
      </c>
      <c r="P911" s="245" t="str">
        <f>IF(PAF!K919="","",PAF!K919)</f>
        <v/>
      </c>
      <c r="Q911" s="245" t="str">
        <f>IF(PAF!L919="","",PAF!L919)</f>
        <v/>
      </c>
      <c r="S911" s="153">
        <f t="shared" si="42"/>
        <v>15</v>
      </c>
      <c r="T911" s="154" t="str">
        <f t="shared" si="44"/>
        <v>No</v>
      </c>
      <c r="U911" s="154">
        <v>905</v>
      </c>
    </row>
    <row r="912" spans="2:21">
      <c r="B912" s="244" t="str">
        <f t="shared" si="43"/>
        <v>__</v>
      </c>
      <c r="C912" s="244" t="str">
        <f>IF(PAF!C920="","",PAF!C920)</f>
        <v/>
      </c>
      <c r="D912" s="245" t="str">
        <f>IF(N912&lt;&gt;"",PAF!$Y920,"")</f>
        <v/>
      </c>
      <c r="E912" s="246" t="str">
        <f>IF(PAF!D920="","",PAF!D920)</f>
        <v/>
      </c>
      <c r="F912" s="246"/>
      <c r="G912" s="245" t="str">
        <f>IF(PAF!E920="","",PAF!E920)</f>
        <v/>
      </c>
      <c r="H912" s="245" t="str">
        <f>IF(PAF!F920="","",PAF!F920)</f>
        <v/>
      </c>
      <c r="I912" s="247" t="str">
        <f>IF(PAF!G920="","",PAF!G920)</f>
        <v/>
      </c>
      <c r="J912" s="247" t="str">
        <f>IF(PAF!H920="","",PAF!H920)</f>
        <v/>
      </c>
      <c r="K912" s="247"/>
      <c r="L912" s="247"/>
      <c r="M912" s="247"/>
      <c r="N912" s="245" t="str">
        <f>IF(PAF!I920="","",PAF!I920)</f>
        <v/>
      </c>
      <c r="O912" s="245" t="str">
        <f>IF(PAF!J920="","",PAF!J920)</f>
        <v/>
      </c>
      <c r="P912" s="245" t="str">
        <f>IF(PAF!K920="","",PAF!K920)</f>
        <v/>
      </c>
      <c r="Q912" s="245" t="str">
        <f>IF(PAF!L920="","",PAF!L920)</f>
        <v/>
      </c>
      <c r="S912" s="153">
        <f t="shared" si="42"/>
        <v>15</v>
      </c>
      <c r="T912" s="154" t="str">
        <f t="shared" si="44"/>
        <v>No</v>
      </c>
      <c r="U912" s="154">
        <v>906</v>
      </c>
    </row>
    <row r="913" spans="2:21">
      <c r="B913" s="244" t="str">
        <f t="shared" si="43"/>
        <v>__</v>
      </c>
      <c r="C913" s="244" t="str">
        <f>IF(PAF!C921="","",PAF!C921)</f>
        <v/>
      </c>
      <c r="D913" s="245" t="str">
        <f>IF(N913&lt;&gt;"",PAF!$Y921,"")</f>
        <v/>
      </c>
      <c r="E913" s="246" t="str">
        <f>IF(PAF!D921="","",PAF!D921)</f>
        <v/>
      </c>
      <c r="F913" s="246"/>
      <c r="G913" s="245" t="str">
        <f>IF(PAF!E921="","",PAF!E921)</f>
        <v/>
      </c>
      <c r="H913" s="245" t="str">
        <f>IF(PAF!F921="","",PAF!F921)</f>
        <v/>
      </c>
      <c r="I913" s="247" t="str">
        <f>IF(PAF!G921="","",PAF!G921)</f>
        <v/>
      </c>
      <c r="J913" s="247" t="str">
        <f>IF(PAF!H921="","",PAF!H921)</f>
        <v/>
      </c>
      <c r="K913" s="247"/>
      <c r="L913" s="247"/>
      <c r="M913" s="247"/>
      <c r="N913" s="245" t="str">
        <f>IF(PAF!I921="","",PAF!I921)</f>
        <v/>
      </c>
      <c r="O913" s="245" t="str">
        <f>IF(PAF!J921="","",PAF!J921)</f>
        <v/>
      </c>
      <c r="P913" s="245" t="str">
        <f>IF(PAF!K921="","",PAF!K921)</f>
        <v/>
      </c>
      <c r="Q913" s="245" t="str">
        <f>IF(PAF!L921="","",PAF!L921)</f>
        <v/>
      </c>
      <c r="S913" s="153">
        <f t="shared" si="42"/>
        <v>15</v>
      </c>
      <c r="T913" s="154" t="str">
        <f t="shared" si="44"/>
        <v>No</v>
      </c>
      <c r="U913" s="154">
        <v>907</v>
      </c>
    </row>
    <row r="914" spans="2:21">
      <c r="B914" s="244" t="str">
        <f t="shared" si="43"/>
        <v>__</v>
      </c>
      <c r="C914" s="244" t="str">
        <f>IF(PAF!C922="","",PAF!C922)</f>
        <v/>
      </c>
      <c r="D914" s="245" t="str">
        <f>IF(N914&lt;&gt;"",PAF!$Y922,"")</f>
        <v/>
      </c>
      <c r="E914" s="246" t="str">
        <f>IF(PAF!D922="","",PAF!D922)</f>
        <v/>
      </c>
      <c r="F914" s="246"/>
      <c r="G914" s="245" t="str">
        <f>IF(PAF!E922="","",PAF!E922)</f>
        <v/>
      </c>
      <c r="H914" s="245" t="str">
        <f>IF(PAF!F922="","",PAF!F922)</f>
        <v/>
      </c>
      <c r="I914" s="247" t="str">
        <f>IF(PAF!G922="","",PAF!G922)</f>
        <v/>
      </c>
      <c r="J914" s="247" t="str">
        <f>IF(PAF!H922="","",PAF!H922)</f>
        <v/>
      </c>
      <c r="K914" s="247"/>
      <c r="L914" s="247"/>
      <c r="M914" s="247"/>
      <c r="N914" s="245" t="str">
        <f>IF(PAF!I922="","",PAF!I922)</f>
        <v/>
      </c>
      <c r="O914" s="245" t="str">
        <f>IF(PAF!J922="","",PAF!J922)</f>
        <v/>
      </c>
      <c r="P914" s="245" t="str">
        <f>IF(PAF!K922="","",PAF!K922)</f>
        <v/>
      </c>
      <c r="Q914" s="245" t="str">
        <f>IF(PAF!L922="","",PAF!L922)</f>
        <v/>
      </c>
      <c r="S914" s="153">
        <f t="shared" si="42"/>
        <v>15</v>
      </c>
      <c r="T914" s="154" t="str">
        <f t="shared" si="44"/>
        <v>No</v>
      </c>
      <c r="U914" s="154">
        <v>908</v>
      </c>
    </row>
    <row r="915" spans="2:21">
      <c r="B915" s="244" t="str">
        <f t="shared" si="43"/>
        <v>__</v>
      </c>
      <c r="C915" s="244" t="str">
        <f>IF(PAF!C923="","",PAF!C923)</f>
        <v/>
      </c>
      <c r="D915" s="245" t="str">
        <f>IF(N915&lt;&gt;"",PAF!$Y923,"")</f>
        <v/>
      </c>
      <c r="E915" s="246" t="str">
        <f>IF(PAF!D923="","",PAF!D923)</f>
        <v/>
      </c>
      <c r="F915" s="246"/>
      <c r="G915" s="245" t="str">
        <f>IF(PAF!E923="","",PAF!E923)</f>
        <v/>
      </c>
      <c r="H915" s="245" t="str">
        <f>IF(PAF!F923="","",PAF!F923)</f>
        <v/>
      </c>
      <c r="I915" s="247" t="str">
        <f>IF(PAF!G923="","",PAF!G923)</f>
        <v/>
      </c>
      <c r="J915" s="247" t="str">
        <f>IF(PAF!H923="","",PAF!H923)</f>
        <v/>
      </c>
      <c r="K915" s="247"/>
      <c r="L915" s="247"/>
      <c r="M915" s="247"/>
      <c r="N915" s="245" t="str">
        <f>IF(PAF!I923="","",PAF!I923)</f>
        <v/>
      </c>
      <c r="O915" s="245" t="str">
        <f>IF(PAF!J923="","",PAF!J923)</f>
        <v/>
      </c>
      <c r="P915" s="245" t="str">
        <f>IF(PAF!K923="","",PAF!K923)</f>
        <v/>
      </c>
      <c r="Q915" s="245" t="str">
        <f>IF(PAF!L923="","",PAF!L923)</f>
        <v/>
      </c>
      <c r="S915" s="153">
        <f t="shared" si="42"/>
        <v>15</v>
      </c>
      <c r="T915" s="154" t="str">
        <f t="shared" si="44"/>
        <v>No</v>
      </c>
      <c r="U915" s="154">
        <v>909</v>
      </c>
    </row>
    <row r="916" spans="2:21">
      <c r="B916" s="244" t="str">
        <f t="shared" si="43"/>
        <v>__</v>
      </c>
      <c r="C916" s="244" t="str">
        <f>IF(PAF!C924="","",PAF!C924)</f>
        <v/>
      </c>
      <c r="D916" s="245" t="str">
        <f>IF(N916&lt;&gt;"",PAF!$Y924,"")</f>
        <v/>
      </c>
      <c r="E916" s="246" t="str">
        <f>IF(PAF!D924="","",PAF!D924)</f>
        <v/>
      </c>
      <c r="F916" s="246"/>
      <c r="G916" s="245" t="str">
        <f>IF(PAF!E924="","",PAF!E924)</f>
        <v/>
      </c>
      <c r="H916" s="245" t="str">
        <f>IF(PAF!F924="","",PAF!F924)</f>
        <v/>
      </c>
      <c r="I916" s="247" t="str">
        <f>IF(PAF!G924="","",PAF!G924)</f>
        <v/>
      </c>
      <c r="J916" s="247" t="str">
        <f>IF(PAF!H924="","",PAF!H924)</f>
        <v/>
      </c>
      <c r="K916" s="247"/>
      <c r="L916" s="247"/>
      <c r="M916" s="247"/>
      <c r="N916" s="245" t="str">
        <f>IF(PAF!I924="","",PAF!I924)</f>
        <v/>
      </c>
      <c r="O916" s="245" t="str">
        <f>IF(PAF!J924="","",PAF!J924)</f>
        <v/>
      </c>
      <c r="P916" s="245" t="str">
        <f>IF(PAF!K924="","",PAF!K924)</f>
        <v/>
      </c>
      <c r="Q916" s="245" t="str">
        <f>IF(PAF!L924="","",PAF!L924)</f>
        <v/>
      </c>
      <c r="S916" s="153">
        <f t="shared" si="42"/>
        <v>15</v>
      </c>
      <c r="T916" s="154" t="str">
        <f t="shared" si="44"/>
        <v>No</v>
      </c>
      <c r="U916" s="154">
        <v>910</v>
      </c>
    </row>
    <row r="917" spans="2:21">
      <c r="B917" s="244" t="str">
        <f t="shared" si="43"/>
        <v>__</v>
      </c>
      <c r="C917" s="244" t="str">
        <f>IF(PAF!C925="","",PAF!C925)</f>
        <v/>
      </c>
      <c r="D917" s="245" t="str">
        <f>IF(N917&lt;&gt;"",PAF!$Y925,"")</f>
        <v/>
      </c>
      <c r="E917" s="246" t="str">
        <f>IF(PAF!D925="","",PAF!D925)</f>
        <v/>
      </c>
      <c r="F917" s="246"/>
      <c r="G917" s="245" t="str">
        <f>IF(PAF!E925="","",PAF!E925)</f>
        <v/>
      </c>
      <c r="H917" s="245" t="str">
        <f>IF(PAF!F925="","",PAF!F925)</f>
        <v/>
      </c>
      <c r="I917" s="247" t="str">
        <f>IF(PAF!G925="","",PAF!G925)</f>
        <v/>
      </c>
      <c r="J917" s="247" t="str">
        <f>IF(PAF!H925="","",PAF!H925)</f>
        <v/>
      </c>
      <c r="K917" s="247"/>
      <c r="L917" s="247"/>
      <c r="M917" s="247"/>
      <c r="N917" s="245" t="str">
        <f>IF(PAF!I925="","",PAF!I925)</f>
        <v/>
      </c>
      <c r="O917" s="245" t="str">
        <f>IF(PAF!J925="","",PAF!J925)</f>
        <v/>
      </c>
      <c r="P917" s="245" t="str">
        <f>IF(PAF!K925="","",PAF!K925)</f>
        <v/>
      </c>
      <c r="Q917" s="245" t="str">
        <f>IF(PAF!L925="","",PAF!L925)</f>
        <v/>
      </c>
      <c r="S917" s="153">
        <f t="shared" si="42"/>
        <v>15</v>
      </c>
      <c r="T917" s="154" t="str">
        <f t="shared" si="44"/>
        <v>No</v>
      </c>
      <c r="U917" s="154">
        <v>911</v>
      </c>
    </row>
    <row r="918" spans="2:21">
      <c r="B918" s="244" t="str">
        <f t="shared" si="43"/>
        <v>__</v>
      </c>
      <c r="C918" s="244" t="str">
        <f>IF(PAF!C926="","",PAF!C926)</f>
        <v/>
      </c>
      <c r="D918" s="245" t="str">
        <f>IF(N918&lt;&gt;"",PAF!$Y926,"")</f>
        <v/>
      </c>
      <c r="E918" s="246" t="str">
        <f>IF(PAF!D926="","",PAF!D926)</f>
        <v/>
      </c>
      <c r="F918" s="246"/>
      <c r="G918" s="245" t="str">
        <f>IF(PAF!E926="","",PAF!E926)</f>
        <v/>
      </c>
      <c r="H918" s="245" t="str">
        <f>IF(PAF!F926="","",PAF!F926)</f>
        <v/>
      </c>
      <c r="I918" s="247" t="str">
        <f>IF(PAF!G926="","",PAF!G926)</f>
        <v/>
      </c>
      <c r="J918" s="247" t="str">
        <f>IF(PAF!H926="","",PAF!H926)</f>
        <v/>
      </c>
      <c r="K918" s="247"/>
      <c r="L918" s="247"/>
      <c r="M918" s="247"/>
      <c r="N918" s="245" t="str">
        <f>IF(PAF!I926="","",PAF!I926)</f>
        <v/>
      </c>
      <c r="O918" s="245" t="str">
        <f>IF(PAF!J926="","",PAF!J926)</f>
        <v/>
      </c>
      <c r="P918" s="245" t="str">
        <f>IF(PAF!K926="","",PAF!K926)</f>
        <v/>
      </c>
      <c r="Q918" s="245" t="str">
        <f>IF(PAF!L926="","",PAF!L926)</f>
        <v/>
      </c>
      <c r="S918" s="153">
        <f t="shared" si="42"/>
        <v>15</v>
      </c>
      <c r="T918" s="154" t="str">
        <f t="shared" si="44"/>
        <v>No</v>
      </c>
      <c r="U918" s="154">
        <v>912</v>
      </c>
    </row>
    <row r="919" spans="2:21">
      <c r="B919" s="244" t="str">
        <f t="shared" si="43"/>
        <v>__</v>
      </c>
      <c r="C919" s="244" t="str">
        <f>IF(PAF!C927="","",PAF!C927)</f>
        <v/>
      </c>
      <c r="D919" s="245" t="str">
        <f>IF(N919&lt;&gt;"",PAF!$Y927,"")</f>
        <v/>
      </c>
      <c r="E919" s="246" t="str">
        <f>IF(PAF!D927="","",PAF!D927)</f>
        <v/>
      </c>
      <c r="F919" s="246"/>
      <c r="G919" s="245" t="str">
        <f>IF(PAF!E927="","",PAF!E927)</f>
        <v/>
      </c>
      <c r="H919" s="245" t="str">
        <f>IF(PAF!F927="","",PAF!F927)</f>
        <v/>
      </c>
      <c r="I919" s="247" t="str">
        <f>IF(PAF!G927="","",PAF!G927)</f>
        <v/>
      </c>
      <c r="J919" s="247" t="str">
        <f>IF(PAF!H927="","",PAF!H927)</f>
        <v/>
      </c>
      <c r="K919" s="247"/>
      <c r="L919" s="247"/>
      <c r="M919" s="247"/>
      <c r="N919" s="245" t="str">
        <f>IF(PAF!I927="","",PAF!I927)</f>
        <v/>
      </c>
      <c r="O919" s="245" t="str">
        <f>IF(PAF!J927="","",PAF!J927)</f>
        <v/>
      </c>
      <c r="P919" s="245" t="str">
        <f>IF(PAF!K927="","",PAF!K927)</f>
        <v/>
      </c>
      <c r="Q919" s="245" t="str">
        <f>IF(PAF!L927="","",PAF!L927)</f>
        <v/>
      </c>
      <c r="S919" s="153">
        <f t="shared" si="42"/>
        <v>15</v>
      </c>
      <c r="T919" s="154" t="str">
        <f t="shared" si="44"/>
        <v>No</v>
      </c>
      <c r="U919" s="154">
        <v>913</v>
      </c>
    </row>
    <row r="920" spans="2:21">
      <c r="B920" s="244" t="str">
        <f t="shared" si="43"/>
        <v>__</v>
      </c>
      <c r="C920" s="244" t="str">
        <f>IF(PAF!C928="","",PAF!C928)</f>
        <v/>
      </c>
      <c r="D920" s="245" t="str">
        <f>IF(N920&lt;&gt;"",PAF!$Y928,"")</f>
        <v/>
      </c>
      <c r="E920" s="246" t="str">
        <f>IF(PAF!D928="","",PAF!D928)</f>
        <v/>
      </c>
      <c r="F920" s="246"/>
      <c r="G920" s="245" t="str">
        <f>IF(PAF!E928="","",PAF!E928)</f>
        <v/>
      </c>
      <c r="H920" s="245" t="str">
        <f>IF(PAF!F928="","",PAF!F928)</f>
        <v/>
      </c>
      <c r="I920" s="247" t="str">
        <f>IF(PAF!G928="","",PAF!G928)</f>
        <v/>
      </c>
      <c r="J920" s="247" t="str">
        <f>IF(PAF!H928="","",PAF!H928)</f>
        <v/>
      </c>
      <c r="K920" s="247"/>
      <c r="L920" s="247"/>
      <c r="M920" s="247"/>
      <c r="N920" s="245" t="str">
        <f>IF(PAF!I928="","",PAF!I928)</f>
        <v/>
      </c>
      <c r="O920" s="245" t="str">
        <f>IF(PAF!J928="","",PAF!J928)</f>
        <v/>
      </c>
      <c r="P920" s="245" t="str">
        <f>IF(PAF!K928="","",PAF!K928)</f>
        <v/>
      </c>
      <c r="Q920" s="245" t="str">
        <f>IF(PAF!L928="","",PAF!L928)</f>
        <v/>
      </c>
      <c r="S920" s="153">
        <f t="shared" si="42"/>
        <v>15</v>
      </c>
      <c r="T920" s="154" t="str">
        <f t="shared" si="44"/>
        <v>No</v>
      </c>
      <c r="U920" s="154">
        <v>914</v>
      </c>
    </row>
    <row r="921" spans="2:21">
      <c r="B921" s="244" t="str">
        <f t="shared" si="43"/>
        <v>__</v>
      </c>
      <c r="C921" s="244" t="str">
        <f>IF(PAF!C929="","",PAF!C929)</f>
        <v/>
      </c>
      <c r="D921" s="245" t="str">
        <f>IF(N921&lt;&gt;"",PAF!$Y929,"")</f>
        <v/>
      </c>
      <c r="E921" s="246" t="str">
        <f>IF(PAF!D929="","",PAF!D929)</f>
        <v/>
      </c>
      <c r="F921" s="246"/>
      <c r="G921" s="245" t="str">
        <f>IF(PAF!E929="","",PAF!E929)</f>
        <v/>
      </c>
      <c r="H921" s="245" t="str">
        <f>IF(PAF!F929="","",PAF!F929)</f>
        <v/>
      </c>
      <c r="I921" s="247" t="str">
        <f>IF(PAF!G929="","",PAF!G929)</f>
        <v/>
      </c>
      <c r="J921" s="247" t="str">
        <f>IF(PAF!H929="","",PAF!H929)</f>
        <v/>
      </c>
      <c r="K921" s="247"/>
      <c r="L921" s="247"/>
      <c r="M921" s="247"/>
      <c r="N921" s="245" t="str">
        <f>IF(PAF!I929="","",PAF!I929)</f>
        <v/>
      </c>
      <c r="O921" s="245" t="str">
        <f>IF(PAF!J929="","",PAF!J929)</f>
        <v/>
      </c>
      <c r="P921" s="245" t="str">
        <f>IF(PAF!K929="","",PAF!K929)</f>
        <v/>
      </c>
      <c r="Q921" s="245" t="str">
        <f>IF(PAF!L929="","",PAF!L929)</f>
        <v/>
      </c>
      <c r="S921" s="153">
        <f t="shared" si="42"/>
        <v>15</v>
      </c>
      <c r="T921" s="154" t="str">
        <f t="shared" si="44"/>
        <v>No</v>
      </c>
      <c r="U921" s="154">
        <v>915</v>
      </c>
    </row>
    <row r="922" spans="2:21">
      <c r="B922" s="244" t="str">
        <f t="shared" si="43"/>
        <v>__</v>
      </c>
      <c r="C922" s="244" t="str">
        <f>IF(PAF!C930="","",PAF!C930)</f>
        <v/>
      </c>
      <c r="D922" s="245" t="str">
        <f>IF(N922&lt;&gt;"",PAF!$Y930,"")</f>
        <v/>
      </c>
      <c r="E922" s="246" t="str">
        <f>IF(PAF!D930="","",PAF!D930)</f>
        <v/>
      </c>
      <c r="F922" s="246"/>
      <c r="G922" s="245" t="str">
        <f>IF(PAF!E930="","",PAF!E930)</f>
        <v/>
      </c>
      <c r="H922" s="245" t="str">
        <f>IF(PAF!F930="","",PAF!F930)</f>
        <v/>
      </c>
      <c r="I922" s="247" t="str">
        <f>IF(PAF!G930="","",PAF!G930)</f>
        <v/>
      </c>
      <c r="J922" s="247" t="str">
        <f>IF(PAF!H930="","",PAF!H930)</f>
        <v/>
      </c>
      <c r="K922" s="247"/>
      <c r="L922" s="247"/>
      <c r="M922" s="247"/>
      <c r="N922" s="245" t="str">
        <f>IF(PAF!I930="","",PAF!I930)</f>
        <v/>
      </c>
      <c r="O922" s="245" t="str">
        <f>IF(PAF!J930="","",PAF!J930)</f>
        <v/>
      </c>
      <c r="P922" s="245" t="str">
        <f>IF(PAF!K930="","",PAF!K930)</f>
        <v/>
      </c>
      <c r="Q922" s="245" t="str">
        <f>IF(PAF!L930="","",PAF!L930)</f>
        <v/>
      </c>
      <c r="S922" s="153">
        <f t="shared" si="42"/>
        <v>15</v>
      </c>
      <c r="T922" s="154" t="str">
        <f t="shared" si="44"/>
        <v>No</v>
      </c>
      <c r="U922" s="154">
        <v>916</v>
      </c>
    </row>
    <row r="923" spans="2:21">
      <c r="B923" s="244" t="str">
        <f t="shared" si="43"/>
        <v>__</v>
      </c>
      <c r="C923" s="244" t="str">
        <f>IF(PAF!C931="","",PAF!C931)</f>
        <v/>
      </c>
      <c r="D923" s="245" t="str">
        <f>IF(N923&lt;&gt;"",PAF!$Y931,"")</f>
        <v/>
      </c>
      <c r="E923" s="246" t="str">
        <f>IF(PAF!D931="","",PAF!D931)</f>
        <v/>
      </c>
      <c r="F923" s="246"/>
      <c r="G923" s="245" t="str">
        <f>IF(PAF!E931="","",PAF!E931)</f>
        <v/>
      </c>
      <c r="H923" s="245" t="str">
        <f>IF(PAF!F931="","",PAF!F931)</f>
        <v/>
      </c>
      <c r="I923" s="247" t="str">
        <f>IF(PAF!G931="","",PAF!G931)</f>
        <v/>
      </c>
      <c r="J923" s="247" t="str">
        <f>IF(PAF!H931="","",PAF!H931)</f>
        <v/>
      </c>
      <c r="K923" s="247"/>
      <c r="L923" s="247"/>
      <c r="M923" s="247"/>
      <c r="N923" s="245" t="str">
        <f>IF(PAF!I931="","",PAF!I931)</f>
        <v/>
      </c>
      <c r="O923" s="245" t="str">
        <f>IF(PAF!J931="","",PAF!J931)</f>
        <v/>
      </c>
      <c r="P923" s="245" t="str">
        <f>IF(PAF!K931="","",PAF!K931)</f>
        <v/>
      </c>
      <c r="Q923" s="245" t="str">
        <f>IF(PAF!L931="","",PAF!L931)</f>
        <v/>
      </c>
      <c r="S923" s="153">
        <f t="shared" si="42"/>
        <v>15</v>
      </c>
      <c r="T923" s="154" t="str">
        <f t="shared" si="44"/>
        <v>No</v>
      </c>
      <c r="U923" s="154">
        <v>917</v>
      </c>
    </row>
    <row r="924" spans="2:21">
      <c r="B924" s="244" t="str">
        <f t="shared" si="43"/>
        <v>__</v>
      </c>
      <c r="C924" s="244" t="str">
        <f>IF(PAF!C932="","",PAF!C932)</f>
        <v/>
      </c>
      <c r="D924" s="245" t="str">
        <f>IF(N924&lt;&gt;"",PAF!$Y932,"")</f>
        <v/>
      </c>
      <c r="E924" s="246" t="str">
        <f>IF(PAF!D932="","",PAF!D932)</f>
        <v/>
      </c>
      <c r="F924" s="246"/>
      <c r="G924" s="245" t="str">
        <f>IF(PAF!E932="","",PAF!E932)</f>
        <v/>
      </c>
      <c r="H924" s="245" t="str">
        <f>IF(PAF!F932="","",PAF!F932)</f>
        <v/>
      </c>
      <c r="I924" s="247" t="str">
        <f>IF(PAF!G932="","",PAF!G932)</f>
        <v/>
      </c>
      <c r="J924" s="247" t="str">
        <f>IF(PAF!H932="","",PAF!H932)</f>
        <v/>
      </c>
      <c r="K924" s="247"/>
      <c r="L924" s="247"/>
      <c r="M924" s="247"/>
      <c r="N924" s="245" t="str">
        <f>IF(PAF!I932="","",PAF!I932)</f>
        <v/>
      </c>
      <c r="O924" s="245" t="str">
        <f>IF(PAF!J932="","",PAF!J932)</f>
        <v/>
      </c>
      <c r="P924" s="245" t="str">
        <f>IF(PAF!K932="","",PAF!K932)</f>
        <v/>
      </c>
      <c r="Q924" s="245" t="str">
        <f>IF(PAF!L932="","",PAF!L932)</f>
        <v/>
      </c>
      <c r="S924" s="153">
        <f t="shared" si="42"/>
        <v>15</v>
      </c>
      <c r="T924" s="154" t="str">
        <f t="shared" si="44"/>
        <v>No</v>
      </c>
      <c r="U924" s="154">
        <v>918</v>
      </c>
    </row>
    <row r="925" spans="2:21">
      <c r="B925" s="244" t="str">
        <f t="shared" si="43"/>
        <v>__</v>
      </c>
      <c r="C925" s="244" t="str">
        <f>IF(PAF!C933="","",PAF!C933)</f>
        <v/>
      </c>
      <c r="D925" s="245" t="str">
        <f>IF(N925&lt;&gt;"",PAF!$Y933,"")</f>
        <v/>
      </c>
      <c r="E925" s="246" t="str">
        <f>IF(PAF!D933="","",PAF!D933)</f>
        <v/>
      </c>
      <c r="F925" s="246"/>
      <c r="G925" s="245" t="str">
        <f>IF(PAF!E933="","",PAF!E933)</f>
        <v/>
      </c>
      <c r="H925" s="245" t="str">
        <f>IF(PAF!F933="","",PAF!F933)</f>
        <v/>
      </c>
      <c r="I925" s="247" t="str">
        <f>IF(PAF!G933="","",PAF!G933)</f>
        <v/>
      </c>
      <c r="J925" s="247" t="str">
        <f>IF(PAF!H933="","",PAF!H933)</f>
        <v/>
      </c>
      <c r="K925" s="247"/>
      <c r="L925" s="247"/>
      <c r="M925" s="247"/>
      <c r="N925" s="245" t="str">
        <f>IF(PAF!I933="","",PAF!I933)</f>
        <v/>
      </c>
      <c r="O925" s="245" t="str">
        <f>IF(PAF!J933="","",PAF!J933)</f>
        <v/>
      </c>
      <c r="P925" s="245" t="str">
        <f>IF(PAF!K933="","",PAF!K933)</f>
        <v/>
      </c>
      <c r="Q925" s="245" t="str">
        <f>IF(PAF!L933="","",PAF!L933)</f>
        <v/>
      </c>
      <c r="S925" s="153">
        <f t="shared" si="42"/>
        <v>15</v>
      </c>
      <c r="T925" s="154" t="str">
        <f t="shared" si="44"/>
        <v>No</v>
      </c>
      <c r="U925" s="154">
        <v>919</v>
      </c>
    </row>
    <row r="926" spans="2:21">
      <c r="B926" s="244" t="str">
        <f t="shared" si="43"/>
        <v>__</v>
      </c>
      <c r="C926" s="244" t="str">
        <f>IF(PAF!C934="","",PAF!C934)</f>
        <v/>
      </c>
      <c r="D926" s="245" t="str">
        <f>IF(N926&lt;&gt;"",PAF!$Y934,"")</f>
        <v/>
      </c>
      <c r="E926" s="246" t="str">
        <f>IF(PAF!D934="","",PAF!D934)</f>
        <v/>
      </c>
      <c r="F926" s="246"/>
      <c r="G926" s="245" t="str">
        <f>IF(PAF!E934="","",PAF!E934)</f>
        <v/>
      </c>
      <c r="H926" s="245" t="str">
        <f>IF(PAF!F934="","",PAF!F934)</f>
        <v/>
      </c>
      <c r="I926" s="247" t="str">
        <f>IF(PAF!G934="","",PAF!G934)</f>
        <v/>
      </c>
      <c r="J926" s="247" t="str">
        <f>IF(PAF!H934="","",PAF!H934)</f>
        <v/>
      </c>
      <c r="K926" s="247"/>
      <c r="L926" s="247"/>
      <c r="M926" s="247"/>
      <c r="N926" s="245" t="str">
        <f>IF(PAF!I934="","",PAF!I934)</f>
        <v/>
      </c>
      <c r="O926" s="245" t="str">
        <f>IF(PAF!J934="","",PAF!J934)</f>
        <v/>
      </c>
      <c r="P926" s="245" t="str">
        <f>IF(PAF!K934="","",PAF!K934)</f>
        <v/>
      </c>
      <c r="Q926" s="245" t="str">
        <f>IF(PAF!L934="","",PAF!L934)</f>
        <v/>
      </c>
      <c r="S926" s="153">
        <f t="shared" si="42"/>
        <v>15</v>
      </c>
      <c r="T926" s="154" t="str">
        <f t="shared" si="44"/>
        <v>No</v>
      </c>
      <c r="U926" s="154">
        <v>920</v>
      </c>
    </row>
    <row r="927" spans="2:21">
      <c r="B927" s="244" t="str">
        <f t="shared" si="43"/>
        <v>__</v>
      </c>
      <c r="C927" s="244" t="str">
        <f>IF(PAF!C935="","",PAF!C935)</f>
        <v/>
      </c>
      <c r="D927" s="245" t="str">
        <f>IF(N927&lt;&gt;"",PAF!$Y935,"")</f>
        <v/>
      </c>
      <c r="E927" s="246" t="str">
        <f>IF(PAF!D935="","",PAF!D935)</f>
        <v/>
      </c>
      <c r="F927" s="246"/>
      <c r="G927" s="245" t="str">
        <f>IF(PAF!E935="","",PAF!E935)</f>
        <v/>
      </c>
      <c r="H927" s="245" t="str">
        <f>IF(PAF!F935="","",PAF!F935)</f>
        <v/>
      </c>
      <c r="I927" s="247" t="str">
        <f>IF(PAF!G935="","",PAF!G935)</f>
        <v/>
      </c>
      <c r="J927" s="247" t="str">
        <f>IF(PAF!H935="","",PAF!H935)</f>
        <v/>
      </c>
      <c r="K927" s="247"/>
      <c r="L927" s="247"/>
      <c r="M927" s="247"/>
      <c r="N927" s="245" t="str">
        <f>IF(PAF!I935="","",PAF!I935)</f>
        <v/>
      </c>
      <c r="O927" s="245" t="str">
        <f>IF(PAF!J935="","",PAF!J935)</f>
        <v/>
      </c>
      <c r="P927" s="245" t="str">
        <f>IF(PAF!K935="","",PAF!K935)</f>
        <v/>
      </c>
      <c r="Q927" s="245" t="str">
        <f>IF(PAF!L935="","",PAF!L935)</f>
        <v/>
      </c>
      <c r="S927" s="153">
        <f t="shared" si="42"/>
        <v>15</v>
      </c>
      <c r="T927" s="154" t="str">
        <f t="shared" si="44"/>
        <v>No</v>
      </c>
      <c r="U927" s="154">
        <v>921</v>
      </c>
    </row>
    <row r="928" spans="2:21">
      <c r="B928" s="244" t="str">
        <f t="shared" si="43"/>
        <v>__</v>
      </c>
      <c r="C928" s="244" t="str">
        <f>IF(PAF!C936="","",PAF!C936)</f>
        <v/>
      </c>
      <c r="D928" s="245" t="str">
        <f>IF(N928&lt;&gt;"",PAF!$Y936,"")</f>
        <v/>
      </c>
      <c r="E928" s="246" t="str">
        <f>IF(PAF!D936="","",PAF!D936)</f>
        <v/>
      </c>
      <c r="F928" s="246"/>
      <c r="G928" s="245" t="str">
        <f>IF(PAF!E936="","",PAF!E936)</f>
        <v/>
      </c>
      <c r="H928" s="245" t="str">
        <f>IF(PAF!F936="","",PAF!F936)</f>
        <v/>
      </c>
      <c r="I928" s="247" t="str">
        <f>IF(PAF!G936="","",PAF!G936)</f>
        <v/>
      </c>
      <c r="J928" s="247" t="str">
        <f>IF(PAF!H936="","",PAF!H936)</f>
        <v/>
      </c>
      <c r="K928" s="247"/>
      <c r="L928" s="247"/>
      <c r="M928" s="247"/>
      <c r="N928" s="245" t="str">
        <f>IF(PAF!I936="","",PAF!I936)</f>
        <v/>
      </c>
      <c r="O928" s="245" t="str">
        <f>IF(PAF!J936="","",PAF!J936)</f>
        <v/>
      </c>
      <c r="P928" s="245" t="str">
        <f>IF(PAF!K936="","",PAF!K936)</f>
        <v/>
      </c>
      <c r="Q928" s="245" t="str">
        <f>IF(PAF!L936="","",PAF!L936)</f>
        <v/>
      </c>
      <c r="S928" s="153">
        <f t="shared" si="42"/>
        <v>15</v>
      </c>
      <c r="T928" s="154" t="str">
        <f t="shared" si="44"/>
        <v>No</v>
      </c>
      <c r="U928" s="154">
        <v>922</v>
      </c>
    </row>
    <row r="929" spans="2:21">
      <c r="B929" s="244" t="str">
        <f t="shared" si="43"/>
        <v>__</v>
      </c>
      <c r="C929" s="244" t="str">
        <f>IF(PAF!C937="","",PAF!C937)</f>
        <v/>
      </c>
      <c r="D929" s="245" t="str">
        <f>IF(N929&lt;&gt;"",PAF!$Y937,"")</f>
        <v/>
      </c>
      <c r="E929" s="246" t="str">
        <f>IF(PAF!D937="","",PAF!D937)</f>
        <v/>
      </c>
      <c r="F929" s="246"/>
      <c r="G929" s="245" t="str">
        <f>IF(PAF!E937="","",PAF!E937)</f>
        <v/>
      </c>
      <c r="H929" s="245" t="str">
        <f>IF(PAF!F937="","",PAF!F937)</f>
        <v/>
      </c>
      <c r="I929" s="247" t="str">
        <f>IF(PAF!G937="","",PAF!G937)</f>
        <v/>
      </c>
      <c r="J929" s="247" t="str">
        <f>IF(PAF!H937="","",PAF!H937)</f>
        <v/>
      </c>
      <c r="K929" s="247"/>
      <c r="L929" s="247"/>
      <c r="M929" s="247"/>
      <c r="N929" s="245" t="str">
        <f>IF(PAF!I937="","",PAF!I937)</f>
        <v/>
      </c>
      <c r="O929" s="245" t="str">
        <f>IF(PAF!J937="","",PAF!J937)</f>
        <v/>
      </c>
      <c r="P929" s="245" t="str">
        <f>IF(PAF!K937="","",PAF!K937)</f>
        <v/>
      </c>
      <c r="Q929" s="245" t="str">
        <f>IF(PAF!L937="","",PAF!L937)</f>
        <v/>
      </c>
      <c r="S929" s="153">
        <f t="shared" si="42"/>
        <v>15</v>
      </c>
      <c r="T929" s="154" t="str">
        <f t="shared" si="44"/>
        <v>No</v>
      </c>
      <c r="U929" s="154">
        <v>923</v>
      </c>
    </row>
    <row r="930" spans="2:21">
      <c r="B930" s="244" t="str">
        <f t="shared" si="43"/>
        <v>__</v>
      </c>
      <c r="C930" s="244" t="str">
        <f>IF(PAF!C938="","",PAF!C938)</f>
        <v/>
      </c>
      <c r="D930" s="245" t="str">
        <f>IF(N930&lt;&gt;"",PAF!$Y938,"")</f>
        <v/>
      </c>
      <c r="E930" s="246" t="str">
        <f>IF(PAF!D938="","",PAF!D938)</f>
        <v/>
      </c>
      <c r="F930" s="246"/>
      <c r="G930" s="245" t="str">
        <f>IF(PAF!E938="","",PAF!E938)</f>
        <v/>
      </c>
      <c r="H930" s="245" t="str">
        <f>IF(PAF!F938="","",PAF!F938)</f>
        <v/>
      </c>
      <c r="I930" s="247" t="str">
        <f>IF(PAF!G938="","",PAF!G938)</f>
        <v/>
      </c>
      <c r="J930" s="247" t="str">
        <f>IF(PAF!H938="","",PAF!H938)</f>
        <v/>
      </c>
      <c r="K930" s="247"/>
      <c r="L930" s="247"/>
      <c r="M930" s="247"/>
      <c r="N930" s="245" t="str">
        <f>IF(PAF!I938="","",PAF!I938)</f>
        <v/>
      </c>
      <c r="O930" s="245" t="str">
        <f>IF(PAF!J938="","",PAF!J938)</f>
        <v/>
      </c>
      <c r="P930" s="245" t="str">
        <f>IF(PAF!K938="","",PAF!K938)</f>
        <v/>
      </c>
      <c r="Q930" s="245" t="str">
        <f>IF(PAF!L938="","",PAF!L938)</f>
        <v/>
      </c>
      <c r="S930" s="153">
        <f t="shared" si="42"/>
        <v>15</v>
      </c>
      <c r="T930" s="154" t="str">
        <f t="shared" si="44"/>
        <v>No</v>
      </c>
      <c r="U930" s="154">
        <v>924</v>
      </c>
    </row>
    <row r="931" spans="2:21">
      <c r="B931" s="244" t="str">
        <f t="shared" si="43"/>
        <v>__</v>
      </c>
      <c r="C931" s="244" t="str">
        <f>IF(PAF!C939="","",PAF!C939)</f>
        <v/>
      </c>
      <c r="D931" s="245" t="str">
        <f>IF(N931&lt;&gt;"",PAF!$Y939,"")</f>
        <v/>
      </c>
      <c r="E931" s="246" t="str">
        <f>IF(PAF!D939="","",PAF!D939)</f>
        <v/>
      </c>
      <c r="F931" s="246"/>
      <c r="G931" s="245" t="str">
        <f>IF(PAF!E939="","",PAF!E939)</f>
        <v/>
      </c>
      <c r="H931" s="245" t="str">
        <f>IF(PAF!F939="","",PAF!F939)</f>
        <v/>
      </c>
      <c r="I931" s="247" t="str">
        <f>IF(PAF!G939="","",PAF!G939)</f>
        <v/>
      </c>
      <c r="J931" s="247" t="str">
        <f>IF(PAF!H939="","",PAF!H939)</f>
        <v/>
      </c>
      <c r="K931" s="247"/>
      <c r="L931" s="247"/>
      <c r="M931" s="247"/>
      <c r="N931" s="245" t="str">
        <f>IF(PAF!I939="","",PAF!I939)</f>
        <v/>
      </c>
      <c r="O931" s="245" t="str">
        <f>IF(PAF!J939="","",PAF!J939)</f>
        <v/>
      </c>
      <c r="P931" s="245" t="str">
        <f>IF(PAF!K939="","",PAF!K939)</f>
        <v/>
      </c>
      <c r="Q931" s="245" t="str">
        <f>IF(PAF!L939="","",PAF!L939)</f>
        <v/>
      </c>
      <c r="S931" s="153">
        <f t="shared" si="42"/>
        <v>15</v>
      </c>
      <c r="T931" s="154" t="str">
        <f t="shared" si="44"/>
        <v>No</v>
      </c>
      <c r="U931" s="154">
        <v>925</v>
      </c>
    </row>
    <row r="932" spans="2:21">
      <c r="B932" s="244" t="str">
        <f t="shared" si="43"/>
        <v>__</v>
      </c>
      <c r="C932" s="244" t="str">
        <f>IF(PAF!C940="","",PAF!C940)</f>
        <v/>
      </c>
      <c r="D932" s="245" t="str">
        <f>IF(N932&lt;&gt;"",PAF!$Y940,"")</f>
        <v/>
      </c>
      <c r="E932" s="246" t="str">
        <f>IF(PAF!D940="","",PAF!D940)</f>
        <v/>
      </c>
      <c r="F932" s="246"/>
      <c r="G932" s="245" t="str">
        <f>IF(PAF!E940="","",PAF!E940)</f>
        <v/>
      </c>
      <c r="H932" s="245" t="str">
        <f>IF(PAF!F940="","",PAF!F940)</f>
        <v/>
      </c>
      <c r="I932" s="247" t="str">
        <f>IF(PAF!G940="","",PAF!G940)</f>
        <v/>
      </c>
      <c r="J932" s="247" t="str">
        <f>IF(PAF!H940="","",PAF!H940)</f>
        <v/>
      </c>
      <c r="K932" s="247"/>
      <c r="L932" s="247"/>
      <c r="M932" s="247"/>
      <c r="N932" s="245" t="str">
        <f>IF(PAF!I940="","",PAF!I940)</f>
        <v/>
      </c>
      <c r="O932" s="245" t="str">
        <f>IF(PAF!J940="","",PAF!J940)</f>
        <v/>
      </c>
      <c r="P932" s="245" t="str">
        <f>IF(PAF!K940="","",PAF!K940)</f>
        <v/>
      </c>
      <c r="Q932" s="245" t="str">
        <f>IF(PAF!L940="","",PAF!L940)</f>
        <v/>
      </c>
      <c r="S932" s="153">
        <f t="shared" si="42"/>
        <v>15</v>
      </c>
      <c r="T932" s="154" t="str">
        <f t="shared" si="44"/>
        <v>No</v>
      </c>
      <c r="U932" s="154">
        <v>926</v>
      </c>
    </row>
    <row r="933" spans="2:21">
      <c r="B933" s="244" t="str">
        <f t="shared" si="43"/>
        <v>__</v>
      </c>
      <c r="C933" s="244" t="str">
        <f>IF(PAF!C941="","",PAF!C941)</f>
        <v/>
      </c>
      <c r="D933" s="245" t="str">
        <f>IF(N933&lt;&gt;"",PAF!$Y941,"")</f>
        <v/>
      </c>
      <c r="E933" s="246" t="str">
        <f>IF(PAF!D941="","",PAF!D941)</f>
        <v/>
      </c>
      <c r="F933" s="246"/>
      <c r="G933" s="245" t="str">
        <f>IF(PAF!E941="","",PAF!E941)</f>
        <v/>
      </c>
      <c r="H933" s="245" t="str">
        <f>IF(PAF!F941="","",PAF!F941)</f>
        <v/>
      </c>
      <c r="I933" s="247" t="str">
        <f>IF(PAF!G941="","",PAF!G941)</f>
        <v/>
      </c>
      <c r="J933" s="247" t="str">
        <f>IF(PAF!H941="","",PAF!H941)</f>
        <v/>
      </c>
      <c r="K933" s="247"/>
      <c r="L933" s="247"/>
      <c r="M933" s="247"/>
      <c r="N933" s="245" t="str">
        <f>IF(PAF!I941="","",PAF!I941)</f>
        <v/>
      </c>
      <c r="O933" s="245" t="str">
        <f>IF(PAF!J941="","",PAF!J941)</f>
        <v/>
      </c>
      <c r="P933" s="245" t="str">
        <f>IF(PAF!K941="","",PAF!K941)</f>
        <v/>
      </c>
      <c r="Q933" s="245" t="str">
        <f>IF(PAF!L941="","",PAF!L941)</f>
        <v/>
      </c>
      <c r="S933" s="153">
        <f t="shared" si="42"/>
        <v>15</v>
      </c>
      <c r="T933" s="154" t="str">
        <f t="shared" si="44"/>
        <v>No</v>
      </c>
      <c r="U933" s="154">
        <v>927</v>
      </c>
    </row>
    <row r="934" spans="2:21">
      <c r="B934" s="244" t="str">
        <f t="shared" si="43"/>
        <v>__</v>
      </c>
      <c r="C934" s="244" t="str">
        <f>IF(PAF!C942="","",PAF!C942)</f>
        <v/>
      </c>
      <c r="D934" s="245" t="str">
        <f>IF(N934&lt;&gt;"",PAF!$Y942,"")</f>
        <v/>
      </c>
      <c r="E934" s="246" t="str">
        <f>IF(PAF!D942="","",PAF!D942)</f>
        <v/>
      </c>
      <c r="F934" s="246"/>
      <c r="G934" s="245" t="str">
        <f>IF(PAF!E942="","",PAF!E942)</f>
        <v/>
      </c>
      <c r="H934" s="245" t="str">
        <f>IF(PAF!F942="","",PAF!F942)</f>
        <v/>
      </c>
      <c r="I934" s="247" t="str">
        <f>IF(PAF!G942="","",PAF!G942)</f>
        <v/>
      </c>
      <c r="J934" s="247" t="str">
        <f>IF(PAF!H942="","",PAF!H942)</f>
        <v/>
      </c>
      <c r="K934" s="247"/>
      <c r="L934" s="247"/>
      <c r="M934" s="247"/>
      <c r="N934" s="245" t="str">
        <f>IF(PAF!I942="","",PAF!I942)</f>
        <v/>
      </c>
      <c r="O934" s="245" t="str">
        <f>IF(PAF!J942="","",PAF!J942)</f>
        <v/>
      </c>
      <c r="P934" s="245" t="str">
        <f>IF(PAF!K942="","",PAF!K942)</f>
        <v/>
      </c>
      <c r="Q934" s="245" t="str">
        <f>IF(PAF!L942="","",PAF!L942)</f>
        <v/>
      </c>
      <c r="S934" s="153">
        <f t="shared" si="42"/>
        <v>15</v>
      </c>
      <c r="T934" s="154" t="str">
        <f t="shared" si="44"/>
        <v>No</v>
      </c>
      <c r="U934" s="154">
        <v>928</v>
      </c>
    </row>
    <row r="935" spans="2:21">
      <c r="B935" s="244" t="str">
        <f t="shared" si="43"/>
        <v>__</v>
      </c>
      <c r="C935" s="244" t="str">
        <f>IF(PAF!C943="","",PAF!C943)</f>
        <v/>
      </c>
      <c r="D935" s="245" t="str">
        <f>IF(N935&lt;&gt;"",PAF!$Y943,"")</f>
        <v/>
      </c>
      <c r="E935" s="246" t="str">
        <f>IF(PAF!D943="","",PAF!D943)</f>
        <v/>
      </c>
      <c r="F935" s="246"/>
      <c r="G935" s="245" t="str">
        <f>IF(PAF!E943="","",PAF!E943)</f>
        <v/>
      </c>
      <c r="H935" s="245" t="str">
        <f>IF(PAF!F943="","",PAF!F943)</f>
        <v/>
      </c>
      <c r="I935" s="247" t="str">
        <f>IF(PAF!G943="","",PAF!G943)</f>
        <v/>
      </c>
      <c r="J935" s="247" t="str">
        <f>IF(PAF!H943="","",PAF!H943)</f>
        <v/>
      </c>
      <c r="K935" s="247"/>
      <c r="L935" s="247"/>
      <c r="M935" s="247"/>
      <c r="N935" s="245" t="str">
        <f>IF(PAF!I943="","",PAF!I943)</f>
        <v/>
      </c>
      <c r="O935" s="245" t="str">
        <f>IF(PAF!J943="","",PAF!J943)</f>
        <v/>
      </c>
      <c r="P935" s="245" t="str">
        <f>IF(PAF!K943="","",PAF!K943)</f>
        <v/>
      </c>
      <c r="Q935" s="245" t="str">
        <f>IF(PAF!L943="","",PAF!L943)</f>
        <v/>
      </c>
      <c r="S935" s="153">
        <f t="shared" si="42"/>
        <v>15</v>
      </c>
      <c r="T935" s="154" t="str">
        <f t="shared" si="44"/>
        <v>No</v>
      </c>
      <c r="U935" s="154">
        <v>929</v>
      </c>
    </row>
    <row r="936" spans="2:21">
      <c r="B936" s="244" t="str">
        <f t="shared" si="43"/>
        <v>__</v>
      </c>
      <c r="C936" s="244" t="str">
        <f>IF(PAF!C944="","",PAF!C944)</f>
        <v/>
      </c>
      <c r="D936" s="245" t="str">
        <f>IF(N936&lt;&gt;"",PAF!$Y944,"")</f>
        <v/>
      </c>
      <c r="E936" s="246" t="str">
        <f>IF(PAF!D944="","",PAF!D944)</f>
        <v/>
      </c>
      <c r="F936" s="246"/>
      <c r="G936" s="245" t="str">
        <f>IF(PAF!E944="","",PAF!E944)</f>
        <v/>
      </c>
      <c r="H936" s="245" t="str">
        <f>IF(PAF!F944="","",PAF!F944)</f>
        <v/>
      </c>
      <c r="I936" s="247" t="str">
        <f>IF(PAF!G944="","",PAF!G944)</f>
        <v/>
      </c>
      <c r="J936" s="247" t="str">
        <f>IF(PAF!H944="","",PAF!H944)</f>
        <v/>
      </c>
      <c r="K936" s="247"/>
      <c r="L936" s="247"/>
      <c r="M936" s="247"/>
      <c r="N936" s="245" t="str">
        <f>IF(PAF!I944="","",PAF!I944)</f>
        <v/>
      </c>
      <c r="O936" s="245" t="str">
        <f>IF(PAF!J944="","",PAF!J944)</f>
        <v/>
      </c>
      <c r="P936" s="245" t="str">
        <f>IF(PAF!K944="","",PAF!K944)</f>
        <v/>
      </c>
      <c r="Q936" s="245" t="str">
        <f>IF(PAF!L944="","",PAF!L944)</f>
        <v/>
      </c>
      <c r="S936" s="153">
        <f t="shared" si="42"/>
        <v>15</v>
      </c>
      <c r="T936" s="154" t="str">
        <f t="shared" si="44"/>
        <v>No</v>
      </c>
      <c r="U936" s="154">
        <v>930</v>
      </c>
    </row>
    <row r="937" spans="2:21">
      <c r="B937" s="244" t="str">
        <f t="shared" si="43"/>
        <v>__</v>
      </c>
      <c r="C937" s="244" t="str">
        <f>IF(PAF!C945="","",PAF!C945)</f>
        <v/>
      </c>
      <c r="D937" s="245" t="str">
        <f>IF(N937&lt;&gt;"",PAF!$Y945,"")</f>
        <v/>
      </c>
      <c r="E937" s="246" t="str">
        <f>IF(PAF!D945="","",PAF!D945)</f>
        <v/>
      </c>
      <c r="F937" s="246"/>
      <c r="G937" s="245" t="str">
        <f>IF(PAF!E945="","",PAF!E945)</f>
        <v/>
      </c>
      <c r="H937" s="245" t="str">
        <f>IF(PAF!F945="","",PAF!F945)</f>
        <v/>
      </c>
      <c r="I937" s="247" t="str">
        <f>IF(PAF!G945="","",PAF!G945)</f>
        <v/>
      </c>
      <c r="J937" s="247" t="str">
        <f>IF(PAF!H945="","",PAF!H945)</f>
        <v/>
      </c>
      <c r="K937" s="247"/>
      <c r="L937" s="247"/>
      <c r="M937" s="247"/>
      <c r="N937" s="245" t="str">
        <f>IF(PAF!I945="","",PAF!I945)</f>
        <v/>
      </c>
      <c r="O937" s="245" t="str">
        <f>IF(PAF!J945="","",PAF!J945)</f>
        <v/>
      </c>
      <c r="P937" s="245" t="str">
        <f>IF(PAF!K945="","",PAF!K945)</f>
        <v/>
      </c>
      <c r="Q937" s="245" t="str">
        <f>IF(PAF!L945="","",PAF!L945)</f>
        <v/>
      </c>
      <c r="S937" s="153">
        <f t="shared" si="42"/>
        <v>15</v>
      </c>
      <c r="T937" s="154" t="str">
        <f t="shared" si="44"/>
        <v>No</v>
      </c>
      <c r="U937" s="154">
        <v>931</v>
      </c>
    </row>
    <row r="938" spans="2:21">
      <c r="B938" s="244" t="str">
        <f t="shared" si="43"/>
        <v>__</v>
      </c>
      <c r="C938" s="244" t="str">
        <f>IF(PAF!C946="","",PAF!C946)</f>
        <v/>
      </c>
      <c r="D938" s="245" t="str">
        <f>IF(N938&lt;&gt;"",PAF!$Y946,"")</f>
        <v/>
      </c>
      <c r="E938" s="246" t="str">
        <f>IF(PAF!D946="","",PAF!D946)</f>
        <v/>
      </c>
      <c r="F938" s="246"/>
      <c r="G938" s="245" t="str">
        <f>IF(PAF!E946="","",PAF!E946)</f>
        <v/>
      </c>
      <c r="H938" s="245" t="str">
        <f>IF(PAF!F946="","",PAF!F946)</f>
        <v/>
      </c>
      <c r="I938" s="247" t="str">
        <f>IF(PAF!G946="","",PAF!G946)</f>
        <v/>
      </c>
      <c r="J938" s="247" t="str">
        <f>IF(PAF!H946="","",PAF!H946)</f>
        <v/>
      </c>
      <c r="K938" s="247"/>
      <c r="L938" s="247"/>
      <c r="M938" s="247"/>
      <c r="N938" s="245" t="str">
        <f>IF(PAF!I946="","",PAF!I946)</f>
        <v/>
      </c>
      <c r="O938" s="245" t="str">
        <f>IF(PAF!J946="","",PAF!J946)</f>
        <v/>
      </c>
      <c r="P938" s="245" t="str">
        <f>IF(PAF!K946="","",PAF!K946)</f>
        <v/>
      </c>
      <c r="Q938" s="245" t="str">
        <f>IF(PAF!L946="","",PAF!L946)</f>
        <v/>
      </c>
      <c r="S938" s="153">
        <f t="shared" si="42"/>
        <v>15</v>
      </c>
      <c r="T938" s="154" t="str">
        <f t="shared" si="44"/>
        <v>No</v>
      </c>
      <c r="U938" s="154">
        <v>932</v>
      </c>
    </row>
    <row r="939" spans="2:21">
      <c r="B939" s="244" t="str">
        <f t="shared" si="43"/>
        <v>__</v>
      </c>
      <c r="C939" s="244" t="str">
        <f>IF(PAF!C947="","",PAF!C947)</f>
        <v/>
      </c>
      <c r="D939" s="245" t="str">
        <f>IF(N939&lt;&gt;"",PAF!$Y947,"")</f>
        <v/>
      </c>
      <c r="E939" s="246" t="str">
        <f>IF(PAF!D947="","",PAF!D947)</f>
        <v/>
      </c>
      <c r="F939" s="246"/>
      <c r="G939" s="245" t="str">
        <f>IF(PAF!E947="","",PAF!E947)</f>
        <v/>
      </c>
      <c r="H939" s="245" t="str">
        <f>IF(PAF!F947="","",PAF!F947)</f>
        <v/>
      </c>
      <c r="I939" s="247" t="str">
        <f>IF(PAF!G947="","",PAF!G947)</f>
        <v/>
      </c>
      <c r="J939" s="247" t="str">
        <f>IF(PAF!H947="","",PAF!H947)</f>
        <v/>
      </c>
      <c r="K939" s="247"/>
      <c r="L939" s="247"/>
      <c r="M939" s="247"/>
      <c r="N939" s="245" t="str">
        <f>IF(PAF!I947="","",PAF!I947)</f>
        <v/>
      </c>
      <c r="O939" s="245" t="str">
        <f>IF(PAF!J947="","",PAF!J947)</f>
        <v/>
      </c>
      <c r="P939" s="245" t="str">
        <f>IF(PAF!K947="","",PAF!K947)</f>
        <v/>
      </c>
      <c r="Q939" s="245" t="str">
        <f>IF(PAF!L947="","",PAF!L947)</f>
        <v/>
      </c>
      <c r="S939" s="153">
        <f t="shared" si="42"/>
        <v>15</v>
      </c>
      <c r="T939" s="154" t="str">
        <f t="shared" si="44"/>
        <v>No</v>
      </c>
      <c r="U939" s="154">
        <v>933</v>
      </c>
    </row>
    <row r="940" spans="2:21">
      <c r="B940" s="244" t="str">
        <f t="shared" si="43"/>
        <v>__</v>
      </c>
      <c r="C940" s="244" t="str">
        <f>IF(PAF!C948="","",PAF!C948)</f>
        <v/>
      </c>
      <c r="D940" s="245" t="str">
        <f>IF(N940&lt;&gt;"",PAF!$Y948,"")</f>
        <v/>
      </c>
      <c r="E940" s="246" t="str">
        <f>IF(PAF!D948="","",PAF!D948)</f>
        <v/>
      </c>
      <c r="F940" s="246"/>
      <c r="G940" s="245" t="str">
        <f>IF(PAF!E948="","",PAF!E948)</f>
        <v/>
      </c>
      <c r="H940" s="245" t="str">
        <f>IF(PAF!F948="","",PAF!F948)</f>
        <v/>
      </c>
      <c r="I940" s="247" t="str">
        <f>IF(PAF!G948="","",PAF!G948)</f>
        <v/>
      </c>
      <c r="J940" s="247" t="str">
        <f>IF(PAF!H948="","",PAF!H948)</f>
        <v/>
      </c>
      <c r="K940" s="247"/>
      <c r="L940" s="247"/>
      <c r="M940" s="247"/>
      <c r="N940" s="245" t="str">
        <f>IF(PAF!I948="","",PAF!I948)</f>
        <v/>
      </c>
      <c r="O940" s="245" t="str">
        <f>IF(PAF!J948="","",PAF!J948)</f>
        <v/>
      </c>
      <c r="P940" s="245" t="str">
        <f>IF(PAF!K948="","",PAF!K948)</f>
        <v/>
      </c>
      <c r="Q940" s="245" t="str">
        <f>IF(PAF!L948="","",PAF!L948)</f>
        <v/>
      </c>
      <c r="S940" s="153">
        <f t="shared" si="42"/>
        <v>15</v>
      </c>
      <c r="T940" s="154" t="str">
        <f t="shared" si="44"/>
        <v>No</v>
      </c>
      <c r="U940" s="154">
        <v>934</v>
      </c>
    </row>
    <row r="941" spans="2:21">
      <c r="B941" s="244" t="str">
        <f t="shared" si="43"/>
        <v>__</v>
      </c>
      <c r="C941" s="244" t="str">
        <f>IF(PAF!C949="","",PAF!C949)</f>
        <v/>
      </c>
      <c r="D941" s="245" t="str">
        <f>IF(N941&lt;&gt;"",PAF!$Y949,"")</f>
        <v/>
      </c>
      <c r="E941" s="246" t="str">
        <f>IF(PAF!D949="","",PAF!D949)</f>
        <v/>
      </c>
      <c r="F941" s="246"/>
      <c r="G941" s="245" t="str">
        <f>IF(PAF!E949="","",PAF!E949)</f>
        <v/>
      </c>
      <c r="H941" s="245" t="str">
        <f>IF(PAF!F949="","",PAF!F949)</f>
        <v/>
      </c>
      <c r="I941" s="247" t="str">
        <f>IF(PAF!G949="","",PAF!G949)</f>
        <v/>
      </c>
      <c r="J941" s="247" t="str">
        <f>IF(PAF!H949="","",PAF!H949)</f>
        <v/>
      </c>
      <c r="K941" s="247"/>
      <c r="L941" s="247"/>
      <c r="M941" s="247"/>
      <c r="N941" s="245" t="str">
        <f>IF(PAF!I949="","",PAF!I949)</f>
        <v/>
      </c>
      <c r="O941" s="245" t="str">
        <f>IF(PAF!J949="","",PAF!J949)</f>
        <v/>
      </c>
      <c r="P941" s="245" t="str">
        <f>IF(PAF!K949="","",PAF!K949)</f>
        <v/>
      </c>
      <c r="Q941" s="245" t="str">
        <f>IF(PAF!L949="","",PAF!L949)</f>
        <v/>
      </c>
      <c r="S941" s="153">
        <f t="shared" si="42"/>
        <v>15</v>
      </c>
      <c r="T941" s="154" t="str">
        <f t="shared" si="44"/>
        <v>No</v>
      </c>
      <c r="U941" s="154">
        <v>935</v>
      </c>
    </row>
    <row r="942" spans="2:21">
      <c r="B942" s="244" t="str">
        <f t="shared" si="43"/>
        <v>__</v>
      </c>
      <c r="C942" s="244" t="str">
        <f>IF(PAF!C950="","",PAF!C950)</f>
        <v/>
      </c>
      <c r="D942" s="245" t="str">
        <f>IF(N942&lt;&gt;"",PAF!$Y950,"")</f>
        <v/>
      </c>
      <c r="E942" s="246" t="str">
        <f>IF(PAF!D950="","",PAF!D950)</f>
        <v/>
      </c>
      <c r="F942" s="246"/>
      <c r="G942" s="245" t="str">
        <f>IF(PAF!E950="","",PAF!E950)</f>
        <v/>
      </c>
      <c r="H942" s="245" t="str">
        <f>IF(PAF!F950="","",PAF!F950)</f>
        <v/>
      </c>
      <c r="I942" s="247" t="str">
        <f>IF(PAF!G950="","",PAF!G950)</f>
        <v/>
      </c>
      <c r="J942" s="247" t="str">
        <f>IF(PAF!H950="","",PAF!H950)</f>
        <v/>
      </c>
      <c r="K942" s="247"/>
      <c r="L942" s="247"/>
      <c r="M942" s="247"/>
      <c r="N942" s="245" t="str">
        <f>IF(PAF!I950="","",PAF!I950)</f>
        <v/>
      </c>
      <c r="O942" s="245" t="str">
        <f>IF(PAF!J950="","",PAF!J950)</f>
        <v/>
      </c>
      <c r="P942" s="245" t="str">
        <f>IF(PAF!K950="","",PAF!K950)</f>
        <v/>
      </c>
      <c r="Q942" s="245" t="str">
        <f>IF(PAF!L950="","",PAF!L950)</f>
        <v/>
      </c>
      <c r="S942" s="153">
        <f t="shared" si="42"/>
        <v>15</v>
      </c>
      <c r="T942" s="154" t="str">
        <f t="shared" si="44"/>
        <v>No</v>
      </c>
      <c r="U942" s="154">
        <v>936</v>
      </c>
    </row>
    <row r="943" spans="2:21">
      <c r="B943" s="244" t="str">
        <f t="shared" si="43"/>
        <v>__</v>
      </c>
      <c r="C943" s="244" t="str">
        <f>IF(PAF!C951="","",PAF!C951)</f>
        <v/>
      </c>
      <c r="D943" s="245" t="str">
        <f>IF(N943&lt;&gt;"",PAF!$Y951,"")</f>
        <v/>
      </c>
      <c r="E943" s="246" t="str">
        <f>IF(PAF!D951="","",PAF!D951)</f>
        <v/>
      </c>
      <c r="F943" s="246"/>
      <c r="G943" s="245" t="str">
        <f>IF(PAF!E951="","",PAF!E951)</f>
        <v/>
      </c>
      <c r="H943" s="245" t="str">
        <f>IF(PAF!F951="","",PAF!F951)</f>
        <v/>
      </c>
      <c r="I943" s="247" t="str">
        <f>IF(PAF!G951="","",PAF!G951)</f>
        <v/>
      </c>
      <c r="J943" s="247" t="str">
        <f>IF(PAF!H951="","",PAF!H951)</f>
        <v/>
      </c>
      <c r="K943" s="247"/>
      <c r="L943" s="247"/>
      <c r="M943" s="247"/>
      <c r="N943" s="245" t="str">
        <f>IF(PAF!I951="","",PAF!I951)</f>
        <v/>
      </c>
      <c r="O943" s="245" t="str">
        <f>IF(PAF!J951="","",PAF!J951)</f>
        <v/>
      </c>
      <c r="P943" s="245" t="str">
        <f>IF(PAF!K951="","",PAF!K951)</f>
        <v/>
      </c>
      <c r="Q943" s="245" t="str">
        <f>IF(PAF!L951="","",PAF!L951)</f>
        <v/>
      </c>
      <c r="S943" s="153">
        <f t="shared" si="42"/>
        <v>15</v>
      </c>
      <c r="T943" s="154" t="str">
        <f t="shared" si="44"/>
        <v>No</v>
      </c>
      <c r="U943" s="154">
        <v>937</v>
      </c>
    </row>
    <row r="944" spans="2:21">
      <c r="B944" s="244" t="str">
        <f t="shared" si="43"/>
        <v>__</v>
      </c>
      <c r="C944" s="244" t="str">
        <f>IF(PAF!C952="","",PAF!C952)</f>
        <v/>
      </c>
      <c r="D944" s="245" t="str">
        <f>IF(N944&lt;&gt;"",PAF!$Y952,"")</f>
        <v/>
      </c>
      <c r="E944" s="246" t="str">
        <f>IF(PAF!D952="","",PAF!D952)</f>
        <v/>
      </c>
      <c r="F944" s="246"/>
      <c r="G944" s="245" t="str">
        <f>IF(PAF!E952="","",PAF!E952)</f>
        <v/>
      </c>
      <c r="H944" s="245" t="str">
        <f>IF(PAF!F952="","",PAF!F952)</f>
        <v/>
      </c>
      <c r="I944" s="247" t="str">
        <f>IF(PAF!G952="","",PAF!G952)</f>
        <v/>
      </c>
      <c r="J944" s="247" t="str">
        <f>IF(PAF!H952="","",PAF!H952)</f>
        <v/>
      </c>
      <c r="K944" s="247"/>
      <c r="L944" s="247"/>
      <c r="M944" s="247"/>
      <c r="N944" s="245" t="str">
        <f>IF(PAF!I952="","",PAF!I952)</f>
        <v/>
      </c>
      <c r="O944" s="245" t="str">
        <f>IF(PAF!J952="","",PAF!J952)</f>
        <v/>
      </c>
      <c r="P944" s="245" t="str">
        <f>IF(PAF!K952="","",PAF!K952)</f>
        <v/>
      </c>
      <c r="Q944" s="245" t="str">
        <f>IF(PAF!L952="","",PAF!L952)</f>
        <v/>
      </c>
      <c r="S944" s="153">
        <f t="shared" si="42"/>
        <v>15</v>
      </c>
      <c r="T944" s="154" t="str">
        <f t="shared" si="44"/>
        <v>No</v>
      </c>
      <c r="U944" s="154">
        <v>938</v>
      </c>
    </row>
    <row r="945" spans="2:21">
      <c r="B945" s="244" t="str">
        <f t="shared" si="43"/>
        <v>__</v>
      </c>
      <c r="C945" s="244" t="str">
        <f>IF(PAF!C953="","",PAF!C953)</f>
        <v/>
      </c>
      <c r="D945" s="245" t="str">
        <f>IF(N945&lt;&gt;"",PAF!$Y953,"")</f>
        <v/>
      </c>
      <c r="E945" s="246" t="str">
        <f>IF(PAF!D953="","",PAF!D953)</f>
        <v/>
      </c>
      <c r="F945" s="246"/>
      <c r="G945" s="245" t="str">
        <f>IF(PAF!E953="","",PAF!E953)</f>
        <v/>
      </c>
      <c r="H945" s="245" t="str">
        <f>IF(PAF!F953="","",PAF!F953)</f>
        <v/>
      </c>
      <c r="I945" s="247" t="str">
        <f>IF(PAF!G953="","",PAF!G953)</f>
        <v/>
      </c>
      <c r="J945" s="247" t="str">
        <f>IF(PAF!H953="","",PAF!H953)</f>
        <v/>
      </c>
      <c r="K945" s="247"/>
      <c r="L945" s="247"/>
      <c r="M945" s="247"/>
      <c r="N945" s="245" t="str">
        <f>IF(PAF!I953="","",PAF!I953)</f>
        <v/>
      </c>
      <c r="O945" s="245" t="str">
        <f>IF(PAF!J953="","",PAF!J953)</f>
        <v/>
      </c>
      <c r="P945" s="245" t="str">
        <f>IF(PAF!K953="","",PAF!K953)</f>
        <v/>
      </c>
      <c r="Q945" s="245" t="str">
        <f>IF(PAF!L953="","",PAF!L953)</f>
        <v/>
      </c>
      <c r="S945" s="153">
        <f t="shared" si="42"/>
        <v>15</v>
      </c>
      <c r="T945" s="154" t="str">
        <f t="shared" si="44"/>
        <v>No</v>
      </c>
      <c r="U945" s="154">
        <v>939</v>
      </c>
    </row>
    <row r="946" spans="2:21">
      <c r="B946" s="244" t="str">
        <f t="shared" si="43"/>
        <v>__</v>
      </c>
      <c r="C946" s="244" t="str">
        <f>IF(PAF!C954="","",PAF!C954)</f>
        <v/>
      </c>
      <c r="D946" s="245" t="str">
        <f>IF(N946&lt;&gt;"",PAF!$Y954,"")</f>
        <v/>
      </c>
      <c r="E946" s="246" t="str">
        <f>IF(PAF!D954="","",PAF!D954)</f>
        <v/>
      </c>
      <c r="F946" s="246"/>
      <c r="G946" s="245" t="str">
        <f>IF(PAF!E954="","",PAF!E954)</f>
        <v/>
      </c>
      <c r="H946" s="245" t="str">
        <f>IF(PAF!F954="","",PAF!F954)</f>
        <v/>
      </c>
      <c r="I946" s="247" t="str">
        <f>IF(PAF!G954="","",PAF!G954)</f>
        <v/>
      </c>
      <c r="J946" s="247" t="str">
        <f>IF(PAF!H954="","",PAF!H954)</f>
        <v/>
      </c>
      <c r="K946" s="247"/>
      <c r="L946" s="247"/>
      <c r="M946" s="247"/>
      <c r="N946" s="245" t="str">
        <f>IF(PAF!I954="","",PAF!I954)</f>
        <v/>
      </c>
      <c r="O946" s="245" t="str">
        <f>IF(PAF!J954="","",PAF!J954)</f>
        <v/>
      </c>
      <c r="P946" s="245" t="str">
        <f>IF(PAF!K954="","",PAF!K954)</f>
        <v/>
      </c>
      <c r="Q946" s="245" t="str">
        <f>IF(PAF!L954="","",PAF!L954)</f>
        <v/>
      </c>
      <c r="S946" s="153">
        <f t="shared" si="42"/>
        <v>15</v>
      </c>
      <c r="T946" s="154" t="str">
        <f t="shared" si="44"/>
        <v>No</v>
      </c>
      <c r="U946" s="154">
        <v>940</v>
      </c>
    </row>
    <row r="947" spans="2:21">
      <c r="B947" s="244" t="str">
        <f t="shared" si="43"/>
        <v>__</v>
      </c>
      <c r="C947" s="244" t="str">
        <f>IF(PAF!C955="","",PAF!C955)</f>
        <v/>
      </c>
      <c r="D947" s="245" t="str">
        <f>IF(N947&lt;&gt;"",PAF!$Y955,"")</f>
        <v/>
      </c>
      <c r="E947" s="246" t="str">
        <f>IF(PAF!D955="","",PAF!D955)</f>
        <v/>
      </c>
      <c r="F947" s="246"/>
      <c r="G947" s="245" t="str">
        <f>IF(PAF!E955="","",PAF!E955)</f>
        <v/>
      </c>
      <c r="H947" s="245" t="str">
        <f>IF(PAF!F955="","",PAF!F955)</f>
        <v/>
      </c>
      <c r="I947" s="247" t="str">
        <f>IF(PAF!G955="","",PAF!G955)</f>
        <v/>
      </c>
      <c r="J947" s="247" t="str">
        <f>IF(PAF!H955="","",PAF!H955)</f>
        <v/>
      </c>
      <c r="K947" s="247"/>
      <c r="L947" s="247"/>
      <c r="M947" s="247"/>
      <c r="N947" s="245" t="str">
        <f>IF(PAF!I955="","",PAF!I955)</f>
        <v/>
      </c>
      <c r="O947" s="245" t="str">
        <f>IF(PAF!J955="","",PAF!J955)</f>
        <v/>
      </c>
      <c r="P947" s="245" t="str">
        <f>IF(PAF!K955="","",PAF!K955)</f>
        <v/>
      </c>
      <c r="Q947" s="245" t="str">
        <f>IF(PAF!L955="","",PAF!L955)</f>
        <v/>
      </c>
      <c r="S947" s="153">
        <f t="shared" si="42"/>
        <v>15</v>
      </c>
      <c r="T947" s="154" t="str">
        <f t="shared" si="44"/>
        <v>No</v>
      </c>
      <c r="U947" s="154">
        <v>941</v>
      </c>
    </row>
    <row r="948" spans="2:21">
      <c r="B948" s="244" t="str">
        <f t="shared" si="43"/>
        <v>__</v>
      </c>
      <c r="C948" s="244" t="str">
        <f>IF(PAF!C956="","",PAF!C956)</f>
        <v/>
      </c>
      <c r="D948" s="245" t="str">
        <f>IF(N948&lt;&gt;"",PAF!$Y956,"")</f>
        <v/>
      </c>
      <c r="E948" s="246" t="str">
        <f>IF(PAF!D956="","",PAF!D956)</f>
        <v/>
      </c>
      <c r="F948" s="246"/>
      <c r="G948" s="245" t="str">
        <f>IF(PAF!E956="","",PAF!E956)</f>
        <v/>
      </c>
      <c r="H948" s="245" t="str">
        <f>IF(PAF!F956="","",PAF!F956)</f>
        <v/>
      </c>
      <c r="I948" s="247" t="str">
        <f>IF(PAF!G956="","",PAF!G956)</f>
        <v/>
      </c>
      <c r="J948" s="247" t="str">
        <f>IF(PAF!H956="","",PAF!H956)</f>
        <v/>
      </c>
      <c r="K948" s="247"/>
      <c r="L948" s="247"/>
      <c r="M948" s="247"/>
      <c r="N948" s="245" t="str">
        <f>IF(PAF!I956="","",PAF!I956)</f>
        <v/>
      </c>
      <c r="O948" s="245" t="str">
        <f>IF(PAF!J956="","",PAF!J956)</f>
        <v/>
      </c>
      <c r="P948" s="245" t="str">
        <f>IF(PAF!K956="","",PAF!K956)</f>
        <v/>
      </c>
      <c r="Q948" s="245" t="str">
        <f>IF(PAF!L956="","",PAF!L956)</f>
        <v/>
      </c>
      <c r="S948" s="153">
        <f t="shared" si="42"/>
        <v>15</v>
      </c>
      <c r="T948" s="154" t="str">
        <f t="shared" si="44"/>
        <v>No</v>
      </c>
      <c r="U948" s="154">
        <v>942</v>
      </c>
    </row>
    <row r="949" spans="2:21">
      <c r="B949" s="244" t="str">
        <f t="shared" si="43"/>
        <v>__</v>
      </c>
      <c r="C949" s="244" t="str">
        <f>IF(PAF!C957="","",PAF!C957)</f>
        <v/>
      </c>
      <c r="D949" s="245" t="str">
        <f>IF(N949&lt;&gt;"",PAF!$Y957,"")</f>
        <v/>
      </c>
      <c r="E949" s="246" t="str">
        <f>IF(PAF!D957="","",PAF!D957)</f>
        <v/>
      </c>
      <c r="F949" s="246"/>
      <c r="G949" s="245" t="str">
        <f>IF(PAF!E957="","",PAF!E957)</f>
        <v/>
      </c>
      <c r="H949" s="245" t="str">
        <f>IF(PAF!F957="","",PAF!F957)</f>
        <v/>
      </c>
      <c r="I949" s="247" t="str">
        <f>IF(PAF!G957="","",PAF!G957)</f>
        <v/>
      </c>
      <c r="J949" s="247" t="str">
        <f>IF(PAF!H957="","",PAF!H957)</f>
        <v/>
      </c>
      <c r="K949" s="247"/>
      <c r="L949" s="247"/>
      <c r="M949" s="247"/>
      <c r="N949" s="245" t="str">
        <f>IF(PAF!I957="","",PAF!I957)</f>
        <v/>
      </c>
      <c r="O949" s="245" t="str">
        <f>IF(PAF!J957="","",PAF!J957)</f>
        <v/>
      </c>
      <c r="P949" s="245" t="str">
        <f>IF(PAF!K957="","",PAF!K957)</f>
        <v/>
      </c>
      <c r="Q949" s="245" t="str">
        <f>IF(PAF!L957="","",PAF!L957)</f>
        <v/>
      </c>
      <c r="S949" s="153">
        <f t="shared" si="42"/>
        <v>15</v>
      </c>
      <c r="T949" s="154" t="str">
        <f t="shared" si="44"/>
        <v>No</v>
      </c>
      <c r="U949" s="154">
        <v>943</v>
      </c>
    </row>
    <row r="950" spans="2:21">
      <c r="B950" s="244" t="str">
        <f t="shared" si="43"/>
        <v>__</v>
      </c>
      <c r="C950" s="244" t="str">
        <f>IF(PAF!C958="","",PAF!C958)</f>
        <v/>
      </c>
      <c r="D950" s="245" t="str">
        <f>IF(N950&lt;&gt;"",PAF!$Y958,"")</f>
        <v/>
      </c>
      <c r="E950" s="246" t="str">
        <f>IF(PAF!D958="","",PAF!D958)</f>
        <v/>
      </c>
      <c r="F950" s="246"/>
      <c r="G950" s="245" t="str">
        <f>IF(PAF!E958="","",PAF!E958)</f>
        <v/>
      </c>
      <c r="H950" s="245" t="str">
        <f>IF(PAF!F958="","",PAF!F958)</f>
        <v/>
      </c>
      <c r="I950" s="247" t="str">
        <f>IF(PAF!G958="","",PAF!G958)</f>
        <v/>
      </c>
      <c r="J950" s="247" t="str">
        <f>IF(PAF!H958="","",PAF!H958)</f>
        <v/>
      </c>
      <c r="K950" s="247"/>
      <c r="L950" s="247"/>
      <c r="M950" s="247"/>
      <c r="N950" s="245" t="str">
        <f>IF(PAF!I958="","",PAF!I958)</f>
        <v/>
      </c>
      <c r="O950" s="245" t="str">
        <f>IF(PAF!J958="","",PAF!J958)</f>
        <v/>
      </c>
      <c r="P950" s="245" t="str">
        <f>IF(PAF!K958="","",PAF!K958)</f>
        <v/>
      </c>
      <c r="Q950" s="245" t="str">
        <f>IF(PAF!L958="","",PAF!L958)</f>
        <v/>
      </c>
      <c r="S950" s="153">
        <f t="shared" si="42"/>
        <v>15</v>
      </c>
      <c r="T950" s="154" t="str">
        <f t="shared" si="44"/>
        <v>No</v>
      </c>
      <c r="U950" s="154">
        <v>944</v>
      </c>
    </row>
    <row r="951" spans="2:21">
      <c r="B951" s="244" t="str">
        <f t="shared" si="43"/>
        <v>__</v>
      </c>
      <c r="C951" s="244" t="str">
        <f>IF(PAF!C959="","",PAF!C959)</f>
        <v/>
      </c>
      <c r="D951" s="245" t="str">
        <f>IF(N951&lt;&gt;"",PAF!$Y959,"")</f>
        <v/>
      </c>
      <c r="E951" s="246" t="str">
        <f>IF(PAF!D959="","",PAF!D959)</f>
        <v/>
      </c>
      <c r="F951" s="246"/>
      <c r="G951" s="245" t="str">
        <f>IF(PAF!E959="","",PAF!E959)</f>
        <v/>
      </c>
      <c r="H951" s="245" t="str">
        <f>IF(PAF!F959="","",PAF!F959)</f>
        <v/>
      </c>
      <c r="I951" s="247" t="str">
        <f>IF(PAF!G959="","",PAF!G959)</f>
        <v/>
      </c>
      <c r="J951" s="247" t="str">
        <f>IF(PAF!H959="","",PAF!H959)</f>
        <v/>
      </c>
      <c r="K951" s="247"/>
      <c r="L951" s="247"/>
      <c r="M951" s="247"/>
      <c r="N951" s="245" t="str">
        <f>IF(PAF!I959="","",PAF!I959)</f>
        <v/>
      </c>
      <c r="O951" s="245" t="str">
        <f>IF(PAF!J959="","",PAF!J959)</f>
        <v/>
      </c>
      <c r="P951" s="245" t="str">
        <f>IF(PAF!K959="","",PAF!K959)</f>
        <v/>
      </c>
      <c r="Q951" s="245" t="str">
        <f>IF(PAF!L959="","",PAF!L959)</f>
        <v/>
      </c>
      <c r="S951" s="153">
        <f t="shared" si="42"/>
        <v>15</v>
      </c>
      <c r="T951" s="154" t="str">
        <f t="shared" si="44"/>
        <v>No</v>
      </c>
      <c r="U951" s="154">
        <v>945</v>
      </c>
    </row>
    <row r="952" spans="2:21">
      <c r="B952" s="244" t="str">
        <f t="shared" si="43"/>
        <v>__</v>
      </c>
      <c r="C952" s="244" t="str">
        <f>IF(PAF!C960="","",PAF!C960)</f>
        <v/>
      </c>
      <c r="D952" s="245" t="str">
        <f>IF(N952&lt;&gt;"",PAF!$Y960,"")</f>
        <v/>
      </c>
      <c r="E952" s="246" t="str">
        <f>IF(PAF!D960="","",PAF!D960)</f>
        <v/>
      </c>
      <c r="F952" s="246"/>
      <c r="G952" s="245" t="str">
        <f>IF(PAF!E960="","",PAF!E960)</f>
        <v/>
      </c>
      <c r="H952" s="245" t="str">
        <f>IF(PAF!F960="","",PAF!F960)</f>
        <v/>
      </c>
      <c r="I952" s="247" t="str">
        <f>IF(PAF!G960="","",PAF!G960)</f>
        <v/>
      </c>
      <c r="J952" s="247" t="str">
        <f>IF(PAF!H960="","",PAF!H960)</f>
        <v/>
      </c>
      <c r="K952" s="247"/>
      <c r="L952" s="247"/>
      <c r="M952" s="247"/>
      <c r="N952" s="245" t="str">
        <f>IF(PAF!I960="","",PAF!I960)</f>
        <v/>
      </c>
      <c r="O952" s="245" t="str">
        <f>IF(PAF!J960="","",PAF!J960)</f>
        <v/>
      </c>
      <c r="P952" s="245" t="str">
        <f>IF(PAF!K960="","",PAF!K960)</f>
        <v/>
      </c>
      <c r="Q952" s="245" t="str">
        <f>IF(PAF!L960="","",PAF!L960)</f>
        <v/>
      </c>
      <c r="S952" s="153">
        <f t="shared" si="42"/>
        <v>15</v>
      </c>
      <c r="T952" s="154" t="str">
        <f t="shared" si="44"/>
        <v>No</v>
      </c>
      <c r="U952" s="154">
        <v>946</v>
      </c>
    </row>
    <row r="953" spans="2:21">
      <c r="B953" s="244" t="str">
        <f t="shared" si="43"/>
        <v>__</v>
      </c>
      <c r="C953" s="244" t="str">
        <f>IF(PAF!C961="","",PAF!C961)</f>
        <v/>
      </c>
      <c r="D953" s="245" t="str">
        <f>IF(N953&lt;&gt;"",PAF!$Y961,"")</f>
        <v/>
      </c>
      <c r="E953" s="246" t="str">
        <f>IF(PAF!D961="","",PAF!D961)</f>
        <v/>
      </c>
      <c r="F953" s="246"/>
      <c r="G953" s="245" t="str">
        <f>IF(PAF!E961="","",PAF!E961)</f>
        <v/>
      </c>
      <c r="H953" s="245" t="str">
        <f>IF(PAF!F961="","",PAF!F961)</f>
        <v/>
      </c>
      <c r="I953" s="247" t="str">
        <f>IF(PAF!G961="","",PAF!G961)</f>
        <v/>
      </c>
      <c r="J953" s="247" t="str">
        <f>IF(PAF!H961="","",PAF!H961)</f>
        <v/>
      </c>
      <c r="K953" s="247"/>
      <c r="L953" s="247"/>
      <c r="M953" s="247"/>
      <c r="N953" s="245" t="str">
        <f>IF(PAF!I961="","",PAF!I961)</f>
        <v/>
      </c>
      <c r="O953" s="245" t="str">
        <f>IF(PAF!J961="","",PAF!J961)</f>
        <v/>
      </c>
      <c r="P953" s="245" t="str">
        <f>IF(PAF!K961="","",PAF!K961)</f>
        <v/>
      </c>
      <c r="Q953" s="245" t="str">
        <f>IF(PAF!L961="","",PAF!L961)</f>
        <v/>
      </c>
      <c r="S953" s="153">
        <f t="shared" si="42"/>
        <v>15</v>
      </c>
      <c r="T953" s="154" t="str">
        <f t="shared" si="44"/>
        <v>No</v>
      </c>
      <c r="U953" s="154">
        <v>947</v>
      </c>
    </row>
    <row r="954" spans="2:21">
      <c r="B954" s="244" t="str">
        <f t="shared" si="43"/>
        <v>__</v>
      </c>
      <c r="C954" s="244" t="str">
        <f>IF(PAF!C962="","",PAF!C962)</f>
        <v/>
      </c>
      <c r="D954" s="245" t="str">
        <f>IF(N954&lt;&gt;"",PAF!$Y962,"")</f>
        <v/>
      </c>
      <c r="E954" s="246" t="str">
        <f>IF(PAF!D962="","",PAF!D962)</f>
        <v/>
      </c>
      <c r="F954" s="246"/>
      <c r="G954" s="245" t="str">
        <f>IF(PAF!E962="","",PAF!E962)</f>
        <v/>
      </c>
      <c r="H954" s="245" t="str">
        <f>IF(PAF!F962="","",PAF!F962)</f>
        <v/>
      </c>
      <c r="I954" s="247" t="str">
        <f>IF(PAF!G962="","",PAF!G962)</f>
        <v/>
      </c>
      <c r="J954" s="247" t="str">
        <f>IF(PAF!H962="","",PAF!H962)</f>
        <v/>
      </c>
      <c r="K954" s="247"/>
      <c r="L954" s="247"/>
      <c r="M954" s="247"/>
      <c r="N954" s="245" t="str">
        <f>IF(PAF!I962="","",PAF!I962)</f>
        <v/>
      </c>
      <c r="O954" s="245" t="str">
        <f>IF(PAF!J962="","",PAF!J962)</f>
        <v/>
      </c>
      <c r="P954" s="245" t="str">
        <f>IF(PAF!K962="","",PAF!K962)</f>
        <v/>
      </c>
      <c r="Q954" s="245" t="str">
        <f>IF(PAF!L962="","",PAF!L962)</f>
        <v/>
      </c>
      <c r="S954" s="153">
        <f t="shared" si="42"/>
        <v>15</v>
      </c>
      <c r="T954" s="154" t="str">
        <f t="shared" si="44"/>
        <v>No</v>
      </c>
      <c r="U954" s="154">
        <v>948</v>
      </c>
    </row>
    <row r="955" spans="2:21">
      <c r="B955" s="244" t="str">
        <f t="shared" si="43"/>
        <v>__</v>
      </c>
      <c r="C955" s="244" t="str">
        <f>IF(PAF!C963="","",PAF!C963)</f>
        <v/>
      </c>
      <c r="D955" s="245" t="str">
        <f>IF(N955&lt;&gt;"",PAF!$Y963,"")</f>
        <v/>
      </c>
      <c r="E955" s="246" t="str">
        <f>IF(PAF!D963="","",PAF!D963)</f>
        <v/>
      </c>
      <c r="F955" s="246"/>
      <c r="G955" s="245" t="str">
        <f>IF(PAF!E963="","",PAF!E963)</f>
        <v/>
      </c>
      <c r="H955" s="245" t="str">
        <f>IF(PAF!F963="","",PAF!F963)</f>
        <v/>
      </c>
      <c r="I955" s="247" t="str">
        <f>IF(PAF!G963="","",PAF!G963)</f>
        <v/>
      </c>
      <c r="J955" s="247" t="str">
        <f>IF(PAF!H963="","",PAF!H963)</f>
        <v/>
      </c>
      <c r="K955" s="247"/>
      <c r="L955" s="247"/>
      <c r="M955" s="247"/>
      <c r="N955" s="245" t="str">
        <f>IF(PAF!I963="","",PAF!I963)</f>
        <v/>
      </c>
      <c r="O955" s="245" t="str">
        <f>IF(PAF!J963="","",PAF!J963)</f>
        <v/>
      </c>
      <c r="P955" s="245" t="str">
        <f>IF(PAF!K963="","",PAF!K963)</f>
        <v/>
      </c>
      <c r="Q955" s="245" t="str">
        <f>IF(PAF!L963="","",PAF!L963)</f>
        <v/>
      </c>
      <c r="S955" s="153">
        <f t="shared" si="42"/>
        <v>15</v>
      </c>
      <c r="T955" s="154" t="str">
        <f t="shared" si="44"/>
        <v>No</v>
      </c>
      <c r="U955" s="154">
        <v>949</v>
      </c>
    </row>
    <row r="956" spans="2:21">
      <c r="B956" s="244" t="str">
        <f t="shared" si="43"/>
        <v>__</v>
      </c>
      <c r="C956" s="244" t="str">
        <f>IF(PAF!C964="","",PAF!C964)</f>
        <v/>
      </c>
      <c r="D956" s="245" t="str">
        <f>IF(N956&lt;&gt;"",PAF!$Y964,"")</f>
        <v/>
      </c>
      <c r="E956" s="246" t="str">
        <f>IF(PAF!D964="","",PAF!D964)</f>
        <v/>
      </c>
      <c r="F956" s="246"/>
      <c r="G956" s="245" t="str">
        <f>IF(PAF!E964="","",PAF!E964)</f>
        <v/>
      </c>
      <c r="H956" s="245" t="str">
        <f>IF(PAF!F964="","",PAF!F964)</f>
        <v/>
      </c>
      <c r="I956" s="247" t="str">
        <f>IF(PAF!G964="","",PAF!G964)</f>
        <v/>
      </c>
      <c r="J956" s="247" t="str">
        <f>IF(PAF!H964="","",PAF!H964)</f>
        <v/>
      </c>
      <c r="K956" s="247"/>
      <c r="L956" s="247"/>
      <c r="M956" s="247"/>
      <c r="N956" s="245" t="str">
        <f>IF(PAF!I964="","",PAF!I964)</f>
        <v/>
      </c>
      <c r="O956" s="245" t="str">
        <f>IF(PAF!J964="","",PAF!J964)</f>
        <v/>
      </c>
      <c r="P956" s="245" t="str">
        <f>IF(PAF!K964="","",PAF!K964)</f>
        <v/>
      </c>
      <c r="Q956" s="245" t="str">
        <f>IF(PAF!L964="","",PAF!L964)</f>
        <v/>
      </c>
      <c r="S956" s="153">
        <f t="shared" si="42"/>
        <v>15</v>
      </c>
      <c r="T956" s="154" t="str">
        <f t="shared" si="44"/>
        <v>No</v>
      </c>
      <c r="U956" s="154">
        <v>950</v>
      </c>
    </row>
    <row r="957" spans="2:21">
      <c r="B957" s="244" t="str">
        <f t="shared" si="43"/>
        <v>__</v>
      </c>
      <c r="C957" s="244" t="str">
        <f>IF(PAF!C965="","",PAF!C965)</f>
        <v/>
      </c>
      <c r="D957" s="245" t="str">
        <f>IF(N957&lt;&gt;"",PAF!$Y965,"")</f>
        <v/>
      </c>
      <c r="E957" s="246" t="str">
        <f>IF(PAF!D965="","",PAF!D965)</f>
        <v/>
      </c>
      <c r="F957" s="246"/>
      <c r="G957" s="245" t="str">
        <f>IF(PAF!E965="","",PAF!E965)</f>
        <v/>
      </c>
      <c r="H957" s="245" t="str">
        <f>IF(PAF!F965="","",PAF!F965)</f>
        <v/>
      </c>
      <c r="I957" s="247" t="str">
        <f>IF(PAF!G965="","",PAF!G965)</f>
        <v/>
      </c>
      <c r="J957" s="247" t="str">
        <f>IF(PAF!H965="","",PAF!H965)</f>
        <v/>
      </c>
      <c r="K957" s="247"/>
      <c r="L957" s="247"/>
      <c r="M957" s="247"/>
      <c r="N957" s="245" t="str">
        <f>IF(PAF!I965="","",PAF!I965)</f>
        <v/>
      </c>
      <c r="O957" s="245" t="str">
        <f>IF(PAF!J965="","",PAF!J965)</f>
        <v/>
      </c>
      <c r="P957" s="245" t="str">
        <f>IF(PAF!K965="","",PAF!K965)</f>
        <v/>
      </c>
      <c r="Q957" s="245" t="str">
        <f>IF(PAF!L965="","",PAF!L965)</f>
        <v/>
      </c>
      <c r="S957" s="153">
        <f t="shared" si="42"/>
        <v>15</v>
      </c>
      <c r="T957" s="154" t="str">
        <f t="shared" si="44"/>
        <v>No</v>
      </c>
      <c r="U957" s="154">
        <v>951</v>
      </c>
    </row>
    <row r="958" spans="2:21">
      <c r="B958" s="244" t="str">
        <f t="shared" si="43"/>
        <v>__</v>
      </c>
      <c r="C958" s="244" t="str">
        <f>IF(PAF!C966="","",PAF!C966)</f>
        <v/>
      </c>
      <c r="D958" s="245" t="str">
        <f>IF(N958&lt;&gt;"",PAF!$Y966,"")</f>
        <v/>
      </c>
      <c r="E958" s="246" t="str">
        <f>IF(PAF!D966="","",PAF!D966)</f>
        <v/>
      </c>
      <c r="F958" s="246"/>
      <c r="G958" s="245" t="str">
        <f>IF(PAF!E966="","",PAF!E966)</f>
        <v/>
      </c>
      <c r="H958" s="245" t="str">
        <f>IF(PAF!F966="","",PAF!F966)</f>
        <v/>
      </c>
      <c r="I958" s="247" t="str">
        <f>IF(PAF!G966="","",PAF!G966)</f>
        <v/>
      </c>
      <c r="J958" s="247" t="str">
        <f>IF(PAF!H966="","",PAF!H966)</f>
        <v/>
      </c>
      <c r="K958" s="247"/>
      <c r="L958" s="247"/>
      <c r="M958" s="247"/>
      <c r="N958" s="245" t="str">
        <f>IF(PAF!I966="","",PAF!I966)</f>
        <v/>
      </c>
      <c r="O958" s="245" t="str">
        <f>IF(PAF!J966="","",PAF!J966)</f>
        <v/>
      </c>
      <c r="P958" s="245" t="str">
        <f>IF(PAF!K966="","",PAF!K966)</f>
        <v/>
      </c>
      <c r="Q958" s="245" t="str">
        <f>IF(PAF!L966="","",PAF!L966)</f>
        <v/>
      </c>
      <c r="S958" s="153">
        <f t="shared" si="42"/>
        <v>15</v>
      </c>
      <c r="T958" s="154" t="str">
        <f t="shared" si="44"/>
        <v>No</v>
      </c>
      <c r="U958" s="154">
        <v>952</v>
      </c>
    </row>
    <row r="959" spans="2:21">
      <c r="B959" s="244" t="str">
        <f t="shared" si="43"/>
        <v>__</v>
      </c>
      <c r="C959" s="244" t="str">
        <f>IF(PAF!C967="","",PAF!C967)</f>
        <v/>
      </c>
      <c r="D959" s="245" t="str">
        <f>IF(N959&lt;&gt;"",PAF!$Y967,"")</f>
        <v/>
      </c>
      <c r="E959" s="246" t="str">
        <f>IF(PAF!D967="","",PAF!D967)</f>
        <v/>
      </c>
      <c r="F959" s="246"/>
      <c r="G959" s="245" t="str">
        <f>IF(PAF!E967="","",PAF!E967)</f>
        <v/>
      </c>
      <c r="H959" s="245" t="str">
        <f>IF(PAF!F967="","",PAF!F967)</f>
        <v/>
      </c>
      <c r="I959" s="247" t="str">
        <f>IF(PAF!G967="","",PAF!G967)</f>
        <v/>
      </c>
      <c r="J959" s="247" t="str">
        <f>IF(PAF!H967="","",PAF!H967)</f>
        <v/>
      </c>
      <c r="K959" s="247"/>
      <c r="L959" s="247"/>
      <c r="M959" s="247"/>
      <c r="N959" s="245" t="str">
        <f>IF(PAF!I967="","",PAF!I967)</f>
        <v/>
      </c>
      <c r="O959" s="245" t="str">
        <f>IF(PAF!J967="","",PAF!J967)</f>
        <v/>
      </c>
      <c r="P959" s="245" t="str">
        <f>IF(PAF!K967="","",PAF!K967)</f>
        <v/>
      </c>
      <c r="Q959" s="245" t="str">
        <f>IF(PAF!L967="","",PAF!L967)</f>
        <v/>
      </c>
      <c r="S959" s="153">
        <f t="shared" si="42"/>
        <v>15</v>
      </c>
      <c r="T959" s="154" t="str">
        <f t="shared" si="44"/>
        <v>No</v>
      </c>
      <c r="U959" s="154">
        <v>953</v>
      </c>
    </row>
    <row r="960" spans="2:21">
      <c r="B960" s="244" t="str">
        <f t="shared" si="43"/>
        <v>__</v>
      </c>
      <c r="C960" s="244" t="str">
        <f>IF(PAF!C968="","",PAF!C968)</f>
        <v/>
      </c>
      <c r="D960" s="245" t="str">
        <f>IF(N960&lt;&gt;"",PAF!$Y968,"")</f>
        <v/>
      </c>
      <c r="E960" s="246" t="str">
        <f>IF(PAF!D968="","",PAF!D968)</f>
        <v/>
      </c>
      <c r="F960" s="246"/>
      <c r="G960" s="245" t="str">
        <f>IF(PAF!E968="","",PAF!E968)</f>
        <v/>
      </c>
      <c r="H960" s="245" t="str">
        <f>IF(PAF!F968="","",PAF!F968)</f>
        <v/>
      </c>
      <c r="I960" s="247" t="str">
        <f>IF(PAF!G968="","",PAF!G968)</f>
        <v/>
      </c>
      <c r="J960" s="247" t="str">
        <f>IF(PAF!H968="","",PAF!H968)</f>
        <v/>
      </c>
      <c r="K960" s="247"/>
      <c r="L960" s="247"/>
      <c r="M960" s="247"/>
      <c r="N960" s="245" t="str">
        <f>IF(PAF!I968="","",PAF!I968)</f>
        <v/>
      </c>
      <c r="O960" s="245" t="str">
        <f>IF(PAF!J968="","",PAF!J968)</f>
        <v/>
      </c>
      <c r="P960" s="245" t="str">
        <f>IF(PAF!K968="","",PAF!K968)</f>
        <v/>
      </c>
      <c r="Q960" s="245" t="str">
        <f>IF(PAF!L968="","",PAF!L968)</f>
        <v/>
      </c>
      <c r="S960" s="153">
        <f t="shared" si="42"/>
        <v>15</v>
      </c>
      <c r="T960" s="154" t="str">
        <f t="shared" si="44"/>
        <v>No</v>
      </c>
      <c r="U960" s="154">
        <v>954</v>
      </c>
    </row>
    <row r="961" spans="2:21">
      <c r="B961" s="244" t="str">
        <f t="shared" si="43"/>
        <v>__</v>
      </c>
      <c r="C961" s="244" t="str">
        <f>IF(PAF!C969="","",PAF!C969)</f>
        <v/>
      </c>
      <c r="D961" s="245" t="str">
        <f>IF(N961&lt;&gt;"",PAF!$Y969,"")</f>
        <v/>
      </c>
      <c r="E961" s="246" t="str">
        <f>IF(PAF!D969="","",PAF!D969)</f>
        <v/>
      </c>
      <c r="F961" s="246"/>
      <c r="G961" s="245" t="str">
        <f>IF(PAF!E969="","",PAF!E969)</f>
        <v/>
      </c>
      <c r="H961" s="245" t="str">
        <f>IF(PAF!F969="","",PAF!F969)</f>
        <v/>
      </c>
      <c r="I961" s="247" t="str">
        <f>IF(PAF!G969="","",PAF!G969)</f>
        <v/>
      </c>
      <c r="J961" s="247" t="str">
        <f>IF(PAF!H969="","",PAF!H969)</f>
        <v/>
      </c>
      <c r="K961" s="247"/>
      <c r="L961" s="247"/>
      <c r="M961" s="247"/>
      <c r="N961" s="245" t="str">
        <f>IF(PAF!I969="","",PAF!I969)</f>
        <v/>
      </c>
      <c r="O961" s="245" t="str">
        <f>IF(PAF!J969="","",PAF!J969)</f>
        <v/>
      </c>
      <c r="P961" s="245" t="str">
        <f>IF(PAF!K969="","",PAF!K969)</f>
        <v/>
      </c>
      <c r="Q961" s="245" t="str">
        <f>IF(PAF!L969="","",PAF!L969)</f>
        <v/>
      </c>
      <c r="S961" s="153">
        <f t="shared" si="42"/>
        <v>15</v>
      </c>
      <c r="T961" s="154" t="str">
        <f t="shared" si="44"/>
        <v>No</v>
      </c>
      <c r="U961" s="154">
        <v>955</v>
      </c>
    </row>
    <row r="962" spans="2:21">
      <c r="B962" s="244" t="str">
        <f t="shared" si="43"/>
        <v>__</v>
      </c>
      <c r="C962" s="244" t="str">
        <f>IF(PAF!C970="","",PAF!C970)</f>
        <v/>
      </c>
      <c r="D962" s="245" t="str">
        <f>IF(N962&lt;&gt;"",PAF!$Y970,"")</f>
        <v/>
      </c>
      <c r="E962" s="246" t="str">
        <f>IF(PAF!D970="","",PAF!D970)</f>
        <v/>
      </c>
      <c r="F962" s="246"/>
      <c r="G962" s="245" t="str">
        <f>IF(PAF!E970="","",PAF!E970)</f>
        <v/>
      </c>
      <c r="H962" s="245" t="str">
        <f>IF(PAF!F970="","",PAF!F970)</f>
        <v/>
      </c>
      <c r="I962" s="247" t="str">
        <f>IF(PAF!G970="","",PAF!G970)</f>
        <v/>
      </c>
      <c r="J962" s="247" t="str">
        <f>IF(PAF!H970="","",PAF!H970)</f>
        <v/>
      </c>
      <c r="K962" s="247"/>
      <c r="L962" s="247"/>
      <c r="M962" s="247"/>
      <c r="N962" s="245" t="str">
        <f>IF(PAF!I970="","",PAF!I970)</f>
        <v/>
      </c>
      <c r="O962" s="245" t="str">
        <f>IF(PAF!J970="","",PAF!J970)</f>
        <v/>
      </c>
      <c r="P962" s="245" t="str">
        <f>IF(PAF!K970="","",PAF!K970)</f>
        <v/>
      </c>
      <c r="Q962" s="245" t="str">
        <f>IF(PAF!L970="","",PAF!L970)</f>
        <v/>
      </c>
      <c r="S962" s="153">
        <f t="shared" si="42"/>
        <v>15</v>
      </c>
      <c r="T962" s="154" t="str">
        <f t="shared" si="44"/>
        <v>No</v>
      </c>
      <c r="U962" s="154">
        <v>956</v>
      </c>
    </row>
    <row r="963" spans="2:21">
      <c r="B963" s="244" t="str">
        <f t="shared" si="43"/>
        <v>__</v>
      </c>
      <c r="C963" s="244" t="str">
        <f>IF(PAF!C971="","",PAF!C971)</f>
        <v/>
      </c>
      <c r="D963" s="245" t="str">
        <f>IF(N963&lt;&gt;"",PAF!$Y971,"")</f>
        <v/>
      </c>
      <c r="E963" s="246" t="str">
        <f>IF(PAF!D971="","",PAF!D971)</f>
        <v/>
      </c>
      <c r="F963" s="246"/>
      <c r="G963" s="245" t="str">
        <f>IF(PAF!E971="","",PAF!E971)</f>
        <v/>
      </c>
      <c r="H963" s="245" t="str">
        <f>IF(PAF!F971="","",PAF!F971)</f>
        <v/>
      </c>
      <c r="I963" s="247" t="str">
        <f>IF(PAF!G971="","",PAF!G971)</f>
        <v/>
      </c>
      <c r="J963" s="247" t="str">
        <f>IF(PAF!H971="","",PAF!H971)</f>
        <v/>
      </c>
      <c r="K963" s="247"/>
      <c r="L963" s="247"/>
      <c r="M963" s="247"/>
      <c r="N963" s="245" t="str">
        <f>IF(PAF!I971="","",PAF!I971)</f>
        <v/>
      </c>
      <c r="O963" s="245" t="str">
        <f>IF(PAF!J971="","",PAF!J971)</f>
        <v/>
      </c>
      <c r="P963" s="245" t="str">
        <f>IF(PAF!K971="","",PAF!K971)</f>
        <v/>
      </c>
      <c r="Q963" s="245" t="str">
        <f>IF(PAF!L971="","",PAF!L971)</f>
        <v/>
      </c>
      <c r="S963" s="153">
        <f t="shared" si="42"/>
        <v>15</v>
      </c>
      <c r="T963" s="154" t="str">
        <f t="shared" si="44"/>
        <v>No</v>
      </c>
      <c r="U963" s="154">
        <v>957</v>
      </c>
    </row>
    <row r="964" spans="2:21">
      <c r="B964" s="244" t="str">
        <f t="shared" si="43"/>
        <v>__</v>
      </c>
      <c r="C964" s="244" t="str">
        <f>IF(PAF!C972="","",PAF!C972)</f>
        <v/>
      </c>
      <c r="D964" s="245" t="str">
        <f>IF(N964&lt;&gt;"",PAF!$Y972,"")</f>
        <v/>
      </c>
      <c r="E964" s="246" t="str">
        <f>IF(PAF!D972="","",PAF!D972)</f>
        <v/>
      </c>
      <c r="F964" s="246"/>
      <c r="G964" s="245" t="str">
        <f>IF(PAF!E972="","",PAF!E972)</f>
        <v/>
      </c>
      <c r="H964" s="245" t="str">
        <f>IF(PAF!F972="","",PAF!F972)</f>
        <v/>
      </c>
      <c r="I964" s="247" t="str">
        <f>IF(PAF!G972="","",PAF!G972)</f>
        <v/>
      </c>
      <c r="J964" s="247" t="str">
        <f>IF(PAF!H972="","",PAF!H972)</f>
        <v/>
      </c>
      <c r="K964" s="247"/>
      <c r="L964" s="247"/>
      <c r="M964" s="247"/>
      <c r="N964" s="245" t="str">
        <f>IF(PAF!I972="","",PAF!I972)</f>
        <v/>
      </c>
      <c r="O964" s="245" t="str">
        <f>IF(PAF!J972="","",PAF!J972)</f>
        <v/>
      </c>
      <c r="P964" s="245" t="str">
        <f>IF(PAF!K972="","",PAF!K972)</f>
        <v/>
      </c>
      <c r="Q964" s="245" t="str">
        <f>IF(PAF!L972="","",PAF!L972)</f>
        <v/>
      </c>
      <c r="S964" s="153">
        <f t="shared" si="42"/>
        <v>15</v>
      </c>
      <c r="T964" s="154" t="str">
        <f t="shared" si="44"/>
        <v>No</v>
      </c>
      <c r="U964" s="154">
        <v>958</v>
      </c>
    </row>
    <row r="965" spans="2:21">
      <c r="B965" s="244" t="str">
        <f t="shared" si="43"/>
        <v>__</v>
      </c>
      <c r="C965" s="244" t="str">
        <f>IF(PAF!C973="","",PAF!C973)</f>
        <v/>
      </c>
      <c r="D965" s="245" t="str">
        <f>IF(N965&lt;&gt;"",PAF!$Y973,"")</f>
        <v/>
      </c>
      <c r="E965" s="246" t="str">
        <f>IF(PAF!D973="","",PAF!D973)</f>
        <v/>
      </c>
      <c r="F965" s="246"/>
      <c r="G965" s="245" t="str">
        <f>IF(PAF!E973="","",PAF!E973)</f>
        <v/>
      </c>
      <c r="H965" s="245" t="str">
        <f>IF(PAF!F973="","",PAF!F973)</f>
        <v/>
      </c>
      <c r="I965" s="247" t="str">
        <f>IF(PAF!G973="","",PAF!G973)</f>
        <v/>
      </c>
      <c r="J965" s="247" t="str">
        <f>IF(PAF!H973="","",PAF!H973)</f>
        <v/>
      </c>
      <c r="K965" s="247"/>
      <c r="L965" s="247"/>
      <c r="M965" s="247"/>
      <c r="N965" s="245" t="str">
        <f>IF(PAF!I973="","",PAF!I973)</f>
        <v/>
      </c>
      <c r="O965" s="245" t="str">
        <f>IF(PAF!J973="","",PAF!J973)</f>
        <v/>
      </c>
      <c r="P965" s="245" t="str">
        <f>IF(PAF!K973="","",PAF!K973)</f>
        <v/>
      </c>
      <c r="Q965" s="245" t="str">
        <f>IF(PAF!L973="","",PAF!L973)</f>
        <v/>
      </c>
      <c r="S965" s="153">
        <f t="shared" si="42"/>
        <v>15</v>
      </c>
      <c r="T965" s="154" t="str">
        <f t="shared" si="44"/>
        <v>No</v>
      </c>
      <c r="U965" s="154">
        <v>959</v>
      </c>
    </row>
    <row r="966" spans="2:21">
      <c r="B966" s="244" t="str">
        <f t="shared" si="43"/>
        <v>__</v>
      </c>
      <c r="C966" s="244" t="str">
        <f>IF(PAF!C974="","",PAF!C974)</f>
        <v/>
      </c>
      <c r="D966" s="245" t="str">
        <f>IF(N966&lt;&gt;"",PAF!$Y974,"")</f>
        <v/>
      </c>
      <c r="E966" s="246" t="str">
        <f>IF(PAF!D974="","",PAF!D974)</f>
        <v/>
      </c>
      <c r="F966" s="246"/>
      <c r="G966" s="245" t="str">
        <f>IF(PAF!E974="","",PAF!E974)</f>
        <v/>
      </c>
      <c r="H966" s="245" t="str">
        <f>IF(PAF!F974="","",PAF!F974)</f>
        <v/>
      </c>
      <c r="I966" s="247" t="str">
        <f>IF(PAF!G974="","",PAF!G974)</f>
        <v/>
      </c>
      <c r="J966" s="247" t="str">
        <f>IF(PAF!H974="","",PAF!H974)</f>
        <v/>
      </c>
      <c r="K966" s="247"/>
      <c r="L966" s="247"/>
      <c r="M966" s="247"/>
      <c r="N966" s="245" t="str">
        <f>IF(PAF!I974="","",PAF!I974)</f>
        <v/>
      </c>
      <c r="O966" s="245" t="str">
        <f>IF(PAF!J974="","",PAF!J974)</f>
        <v/>
      </c>
      <c r="P966" s="245" t="str">
        <f>IF(PAF!K974="","",PAF!K974)</f>
        <v/>
      </c>
      <c r="Q966" s="245" t="str">
        <f>IF(PAF!L974="","",PAF!L974)</f>
        <v/>
      </c>
      <c r="S966" s="153">
        <f t="shared" si="42"/>
        <v>15</v>
      </c>
      <c r="T966" s="154" t="str">
        <f t="shared" si="44"/>
        <v>No</v>
      </c>
      <c r="U966" s="154">
        <v>960</v>
      </c>
    </row>
    <row r="967" spans="2:21">
      <c r="B967" s="244" t="str">
        <f t="shared" si="43"/>
        <v>__</v>
      </c>
      <c r="C967" s="244" t="str">
        <f>IF(PAF!C975="","",PAF!C975)</f>
        <v/>
      </c>
      <c r="D967" s="245" t="str">
        <f>IF(N967&lt;&gt;"",PAF!$Y975,"")</f>
        <v/>
      </c>
      <c r="E967" s="246" t="str">
        <f>IF(PAF!D975="","",PAF!D975)</f>
        <v/>
      </c>
      <c r="F967" s="246"/>
      <c r="G967" s="245" t="str">
        <f>IF(PAF!E975="","",PAF!E975)</f>
        <v/>
      </c>
      <c r="H967" s="245" t="str">
        <f>IF(PAF!F975="","",PAF!F975)</f>
        <v/>
      </c>
      <c r="I967" s="247" t="str">
        <f>IF(PAF!G975="","",PAF!G975)</f>
        <v/>
      </c>
      <c r="J967" s="247" t="str">
        <f>IF(PAF!H975="","",PAF!H975)</f>
        <v/>
      </c>
      <c r="K967" s="247"/>
      <c r="L967" s="247"/>
      <c r="M967" s="247"/>
      <c r="N967" s="245" t="str">
        <f>IF(PAF!I975="","",PAF!I975)</f>
        <v/>
      </c>
      <c r="O967" s="245" t="str">
        <f>IF(PAF!J975="","",PAF!J975)</f>
        <v/>
      </c>
      <c r="P967" s="245" t="str">
        <f>IF(PAF!K975="","",PAF!K975)</f>
        <v/>
      </c>
      <c r="Q967" s="245" t="str">
        <f>IF(PAF!L975="","",PAF!L975)</f>
        <v/>
      </c>
      <c r="S967" s="153">
        <f t="shared" ref="S967:S1006" si="45">COUNTIF(C967:Q967,"")</f>
        <v>15</v>
      </c>
      <c r="T967" s="154" t="str">
        <f t="shared" si="44"/>
        <v>No</v>
      </c>
      <c r="U967" s="154">
        <v>961</v>
      </c>
    </row>
    <row r="968" spans="2:21">
      <c r="B968" s="244" t="str">
        <f t="shared" ref="B968:B1006" si="46">CONCATENATE($D$2,"_",$D$3,"_",$D$4)</f>
        <v>__</v>
      </c>
      <c r="C968" s="244" t="str">
        <f>IF(PAF!C976="","",PAF!C976)</f>
        <v/>
      </c>
      <c r="D968" s="245" t="str">
        <f>IF(N968&lt;&gt;"",PAF!$Y976,"")</f>
        <v/>
      </c>
      <c r="E968" s="246" t="str">
        <f>IF(PAF!D976="","",PAF!D976)</f>
        <v/>
      </c>
      <c r="F968" s="246"/>
      <c r="G968" s="245" t="str">
        <f>IF(PAF!E976="","",PAF!E976)</f>
        <v/>
      </c>
      <c r="H968" s="245" t="str">
        <f>IF(PAF!F976="","",PAF!F976)</f>
        <v/>
      </c>
      <c r="I968" s="247" t="str">
        <f>IF(PAF!G976="","",PAF!G976)</f>
        <v/>
      </c>
      <c r="J968" s="247" t="str">
        <f>IF(PAF!H976="","",PAF!H976)</f>
        <v/>
      </c>
      <c r="K968" s="247"/>
      <c r="L968" s="247"/>
      <c r="M968" s="247"/>
      <c r="N968" s="245" t="str">
        <f>IF(PAF!I976="","",PAF!I976)</f>
        <v/>
      </c>
      <c r="O968" s="245" t="str">
        <f>IF(PAF!J976="","",PAF!J976)</f>
        <v/>
      </c>
      <c r="P968" s="245" t="str">
        <f>IF(PAF!K976="","",PAF!K976)</f>
        <v/>
      </c>
      <c r="Q968" s="245" t="str">
        <f>IF(PAF!L976="","",PAF!L976)</f>
        <v/>
      </c>
      <c r="S968" s="153">
        <f t="shared" si="45"/>
        <v>15</v>
      </c>
      <c r="T968" s="154" t="str">
        <f t="shared" ref="T968:T1006" si="47">IF(AND(S968&gt;4,S968&lt;14),"Missing data","No")</f>
        <v>No</v>
      </c>
      <c r="U968" s="154">
        <v>962</v>
      </c>
    </row>
    <row r="969" spans="2:21">
      <c r="B969" s="244" t="str">
        <f t="shared" si="46"/>
        <v>__</v>
      </c>
      <c r="C969" s="244" t="str">
        <f>IF(PAF!C977="","",PAF!C977)</f>
        <v/>
      </c>
      <c r="D969" s="245" t="str">
        <f>IF(N969&lt;&gt;"",PAF!$Y977,"")</f>
        <v/>
      </c>
      <c r="E969" s="246" t="str">
        <f>IF(PAF!D977="","",PAF!D977)</f>
        <v/>
      </c>
      <c r="F969" s="246"/>
      <c r="G969" s="245" t="str">
        <f>IF(PAF!E977="","",PAF!E977)</f>
        <v/>
      </c>
      <c r="H969" s="245" t="str">
        <f>IF(PAF!F977="","",PAF!F977)</f>
        <v/>
      </c>
      <c r="I969" s="247" t="str">
        <f>IF(PAF!G977="","",PAF!G977)</f>
        <v/>
      </c>
      <c r="J969" s="247" t="str">
        <f>IF(PAF!H977="","",PAF!H977)</f>
        <v/>
      </c>
      <c r="K969" s="247"/>
      <c r="L969" s="247"/>
      <c r="M969" s="247"/>
      <c r="N969" s="245" t="str">
        <f>IF(PAF!I977="","",PAF!I977)</f>
        <v/>
      </c>
      <c r="O969" s="245" t="str">
        <f>IF(PAF!J977="","",PAF!J977)</f>
        <v/>
      </c>
      <c r="P969" s="245" t="str">
        <f>IF(PAF!K977="","",PAF!K977)</f>
        <v/>
      </c>
      <c r="Q969" s="245" t="str">
        <f>IF(PAF!L977="","",PAF!L977)</f>
        <v/>
      </c>
      <c r="S969" s="153">
        <f t="shared" si="45"/>
        <v>15</v>
      </c>
      <c r="T969" s="154" t="str">
        <f t="shared" si="47"/>
        <v>No</v>
      </c>
      <c r="U969" s="154">
        <v>963</v>
      </c>
    </row>
    <row r="970" spans="2:21">
      <c r="B970" s="244" t="str">
        <f t="shared" si="46"/>
        <v>__</v>
      </c>
      <c r="C970" s="244" t="str">
        <f>IF(PAF!C978="","",PAF!C978)</f>
        <v/>
      </c>
      <c r="D970" s="245" t="str">
        <f>IF(N970&lt;&gt;"",PAF!$Y978,"")</f>
        <v/>
      </c>
      <c r="E970" s="246" t="str">
        <f>IF(PAF!D978="","",PAF!D978)</f>
        <v/>
      </c>
      <c r="F970" s="246"/>
      <c r="G970" s="245" t="str">
        <f>IF(PAF!E978="","",PAF!E978)</f>
        <v/>
      </c>
      <c r="H970" s="245" t="str">
        <f>IF(PAF!F978="","",PAF!F978)</f>
        <v/>
      </c>
      <c r="I970" s="247" t="str">
        <f>IF(PAF!G978="","",PAF!G978)</f>
        <v/>
      </c>
      <c r="J970" s="247" t="str">
        <f>IF(PAF!H978="","",PAF!H978)</f>
        <v/>
      </c>
      <c r="K970" s="247"/>
      <c r="L970" s="247"/>
      <c r="M970" s="247"/>
      <c r="N970" s="245" t="str">
        <f>IF(PAF!I978="","",PAF!I978)</f>
        <v/>
      </c>
      <c r="O970" s="245" t="str">
        <f>IF(PAF!J978="","",PAF!J978)</f>
        <v/>
      </c>
      <c r="P970" s="245" t="str">
        <f>IF(PAF!K978="","",PAF!K978)</f>
        <v/>
      </c>
      <c r="Q970" s="245" t="str">
        <f>IF(PAF!L978="","",PAF!L978)</f>
        <v/>
      </c>
      <c r="S970" s="153">
        <f t="shared" si="45"/>
        <v>15</v>
      </c>
      <c r="T970" s="154" t="str">
        <f t="shared" si="47"/>
        <v>No</v>
      </c>
      <c r="U970" s="154">
        <v>964</v>
      </c>
    </row>
    <row r="971" spans="2:21">
      <c r="B971" s="244" t="str">
        <f t="shared" si="46"/>
        <v>__</v>
      </c>
      <c r="C971" s="244" t="str">
        <f>IF(PAF!C979="","",PAF!C979)</f>
        <v/>
      </c>
      <c r="D971" s="245" t="str">
        <f>IF(N971&lt;&gt;"",PAF!$Y979,"")</f>
        <v/>
      </c>
      <c r="E971" s="246" t="str">
        <f>IF(PAF!D979="","",PAF!D979)</f>
        <v/>
      </c>
      <c r="F971" s="246"/>
      <c r="G971" s="245" t="str">
        <f>IF(PAF!E979="","",PAF!E979)</f>
        <v/>
      </c>
      <c r="H971" s="245" t="str">
        <f>IF(PAF!F979="","",PAF!F979)</f>
        <v/>
      </c>
      <c r="I971" s="247" t="str">
        <f>IF(PAF!G979="","",PAF!G979)</f>
        <v/>
      </c>
      <c r="J971" s="247" t="str">
        <f>IF(PAF!H979="","",PAF!H979)</f>
        <v/>
      </c>
      <c r="K971" s="247"/>
      <c r="L971" s="247"/>
      <c r="M971" s="247"/>
      <c r="N971" s="245" t="str">
        <f>IF(PAF!I979="","",PAF!I979)</f>
        <v/>
      </c>
      <c r="O971" s="245" t="str">
        <f>IF(PAF!J979="","",PAF!J979)</f>
        <v/>
      </c>
      <c r="P971" s="245" t="str">
        <f>IF(PAF!K979="","",PAF!K979)</f>
        <v/>
      </c>
      <c r="Q971" s="245" t="str">
        <f>IF(PAF!L979="","",PAF!L979)</f>
        <v/>
      </c>
      <c r="S971" s="153">
        <f t="shared" si="45"/>
        <v>15</v>
      </c>
      <c r="T971" s="154" t="str">
        <f t="shared" si="47"/>
        <v>No</v>
      </c>
      <c r="U971" s="154">
        <v>965</v>
      </c>
    </row>
    <row r="972" spans="2:21">
      <c r="B972" s="244" t="str">
        <f t="shared" si="46"/>
        <v>__</v>
      </c>
      <c r="C972" s="244" t="str">
        <f>IF(PAF!C980="","",PAF!C980)</f>
        <v/>
      </c>
      <c r="D972" s="245" t="str">
        <f>IF(N972&lt;&gt;"",PAF!$Y980,"")</f>
        <v/>
      </c>
      <c r="E972" s="246" t="str">
        <f>IF(PAF!D980="","",PAF!D980)</f>
        <v/>
      </c>
      <c r="F972" s="246"/>
      <c r="G972" s="245" t="str">
        <f>IF(PAF!E980="","",PAF!E980)</f>
        <v/>
      </c>
      <c r="H972" s="245" t="str">
        <f>IF(PAF!F980="","",PAF!F980)</f>
        <v/>
      </c>
      <c r="I972" s="247" t="str">
        <f>IF(PAF!G980="","",PAF!G980)</f>
        <v/>
      </c>
      <c r="J972" s="247" t="str">
        <f>IF(PAF!H980="","",PAF!H980)</f>
        <v/>
      </c>
      <c r="K972" s="247"/>
      <c r="L972" s="247"/>
      <c r="M972" s="247"/>
      <c r="N972" s="245" t="str">
        <f>IF(PAF!I980="","",PAF!I980)</f>
        <v/>
      </c>
      <c r="O972" s="245" t="str">
        <f>IF(PAF!J980="","",PAF!J980)</f>
        <v/>
      </c>
      <c r="P972" s="245" t="str">
        <f>IF(PAF!K980="","",PAF!K980)</f>
        <v/>
      </c>
      <c r="Q972" s="245" t="str">
        <f>IF(PAF!L980="","",PAF!L980)</f>
        <v/>
      </c>
      <c r="S972" s="153">
        <f t="shared" si="45"/>
        <v>15</v>
      </c>
      <c r="T972" s="154" t="str">
        <f t="shared" si="47"/>
        <v>No</v>
      </c>
      <c r="U972" s="154">
        <v>966</v>
      </c>
    </row>
    <row r="973" spans="2:21">
      <c r="B973" s="244" t="str">
        <f t="shared" si="46"/>
        <v>__</v>
      </c>
      <c r="C973" s="244" t="str">
        <f>IF(PAF!C981="","",PAF!C981)</f>
        <v/>
      </c>
      <c r="D973" s="245" t="str">
        <f>IF(N973&lt;&gt;"",PAF!$Y981,"")</f>
        <v/>
      </c>
      <c r="E973" s="246" t="str">
        <f>IF(PAF!D981="","",PAF!D981)</f>
        <v/>
      </c>
      <c r="F973" s="246"/>
      <c r="G973" s="245" t="str">
        <f>IF(PAF!E981="","",PAF!E981)</f>
        <v/>
      </c>
      <c r="H973" s="245" t="str">
        <f>IF(PAF!F981="","",PAF!F981)</f>
        <v/>
      </c>
      <c r="I973" s="247" t="str">
        <f>IF(PAF!G981="","",PAF!G981)</f>
        <v/>
      </c>
      <c r="J973" s="247" t="str">
        <f>IF(PAF!H981="","",PAF!H981)</f>
        <v/>
      </c>
      <c r="K973" s="247"/>
      <c r="L973" s="247"/>
      <c r="M973" s="247"/>
      <c r="N973" s="245" t="str">
        <f>IF(PAF!I981="","",PAF!I981)</f>
        <v/>
      </c>
      <c r="O973" s="245" t="str">
        <f>IF(PAF!J981="","",PAF!J981)</f>
        <v/>
      </c>
      <c r="P973" s="245" t="str">
        <f>IF(PAF!K981="","",PAF!K981)</f>
        <v/>
      </c>
      <c r="Q973" s="245" t="str">
        <f>IF(PAF!L981="","",PAF!L981)</f>
        <v/>
      </c>
      <c r="S973" s="153">
        <f t="shared" si="45"/>
        <v>15</v>
      </c>
      <c r="T973" s="154" t="str">
        <f t="shared" si="47"/>
        <v>No</v>
      </c>
      <c r="U973" s="154">
        <v>967</v>
      </c>
    </row>
    <row r="974" spans="2:21">
      <c r="B974" s="244" t="str">
        <f t="shared" si="46"/>
        <v>__</v>
      </c>
      <c r="C974" s="244" t="str">
        <f>IF(PAF!C982="","",PAF!C982)</f>
        <v/>
      </c>
      <c r="D974" s="245" t="str">
        <f>IF(N974&lt;&gt;"",PAF!$Y982,"")</f>
        <v/>
      </c>
      <c r="E974" s="246" t="str">
        <f>IF(PAF!D982="","",PAF!D982)</f>
        <v/>
      </c>
      <c r="F974" s="246"/>
      <c r="G974" s="245" t="str">
        <f>IF(PAF!E982="","",PAF!E982)</f>
        <v/>
      </c>
      <c r="H974" s="245" t="str">
        <f>IF(PAF!F982="","",PAF!F982)</f>
        <v/>
      </c>
      <c r="I974" s="247" t="str">
        <f>IF(PAF!G982="","",PAF!G982)</f>
        <v/>
      </c>
      <c r="J974" s="247" t="str">
        <f>IF(PAF!H982="","",PAF!H982)</f>
        <v/>
      </c>
      <c r="K974" s="247"/>
      <c r="L974" s="247"/>
      <c r="M974" s="247"/>
      <c r="N974" s="245" t="str">
        <f>IF(PAF!I982="","",PAF!I982)</f>
        <v/>
      </c>
      <c r="O974" s="245" t="str">
        <f>IF(PAF!J982="","",PAF!J982)</f>
        <v/>
      </c>
      <c r="P974" s="245" t="str">
        <f>IF(PAF!K982="","",PAF!K982)</f>
        <v/>
      </c>
      <c r="Q974" s="245" t="str">
        <f>IF(PAF!L982="","",PAF!L982)</f>
        <v/>
      </c>
      <c r="S974" s="153">
        <f t="shared" si="45"/>
        <v>15</v>
      </c>
      <c r="T974" s="154" t="str">
        <f t="shared" si="47"/>
        <v>No</v>
      </c>
      <c r="U974" s="154">
        <v>968</v>
      </c>
    </row>
    <row r="975" spans="2:21">
      <c r="B975" s="244" t="str">
        <f t="shared" si="46"/>
        <v>__</v>
      </c>
      <c r="C975" s="244" t="str">
        <f>IF(PAF!C983="","",PAF!C983)</f>
        <v/>
      </c>
      <c r="D975" s="245" t="str">
        <f>IF(N975&lt;&gt;"",PAF!$Y983,"")</f>
        <v/>
      </c>
      <c r="E975" s="246" t="str">
        <f>IF(PAF!D983="","",PAF!D983)</f>
        <v/>
      </c>
      <c r="F975" s="246"/>
      <c r="G975" s="245" t="str">
        <f>IF(PAF!E983="","",PAF!E983)</f>
        <v/>
      </c>
      <c r="H975" s="245" t="str">
        <f>IF(PAF!F983="","",PAF!F983)</f>
        <v/>
      </c>
      <c r="I975" s="247" t="str">
        <f>IF(PAF!G983="","",PAF!G983)</f>
        <v/>
      </c>
      <c r="J975" s="247" t="str">
        <f>IF(PAF!H983="","",PAF!H983)</f>
        <v/>
      </c>
      <c r="K975" s="247"/>
      <c r="L975" s="247"/>
      <c r="M975" s="247"/>
      <c r="N975" s="245" t="str">
        <f>IF(PAF!I983="","",PAF!I983)</f>
        <v/>
      </c>
      <c r="O975" s="245" t="str">
        <f>IF(PAF!J983="","",PAF!J983)</f>
        <v/>
      </c>
      <c r="P975" s="245" t="str">
        <f>IF(PAF!K983="","",PAF!K983)</f>
        <v/>
      </c>
      <c r="Q975" s="245" t="str">
        <f>IF(PAF!L983="","",PAF!L983)</f>
        <v/>
      </c>
      <c r="S975" s="153">
        <f t="shared" si="45"/>
        <v>15</v>
      </c>
      <c r="T975" s="154" t="str">
        <f t="shared" si="47"/>
        <v>No</v>
      </c>
      <c r="U975" s="154">
        <v>969</v>
      </c>
    </row>
    <row r="976" spans="2:21">
      <c r="B976" s="244" t="str">
        <f t="shared" si="46"/>
        <v>__</v>
      </c>
      <c r="C976" s="244" t="str">
        <f>IF(PAF!C984="","",PAF!C984)</f>
        <v/>
      </c>
      <c r="D976" s="245" t="str">
        <f>IF(N976&lt;&gt;"",PAF!$Y984,"")</f>
        <v/>
      </c>
      <c r="E976" s="246" t="str">
        <f>IF(PAF!D984="","",PAF!D984)</f>
        <v/>
      </c>
      <c r="F976" s="246"/>
      <c r="G976" s="245" t="str">
        <f>IF(PAF!E984="","",PAF!E984)</f>
        <v/>
      </c>
      <c r="H976" s="245" t="str">
        <f>IF(PAF!F984="","",PAF!F984)</f>
        <v/>
      </c>
      <c r="I976" s="247" t="str">
        <f>IF(PAF!G984="","",PAF!G984)</f>
        <v/>
      </c>
      <c r="J976" s="247" t="str">
        <f>IF(PAF!H984="","",PAF!H984)</f>
        <v/>
      </c>
      <c r="K976" s="247"/>
      <c r="L976" s="247"/>
      <c r="M976" s="247"/>
      <c r="N976" s="245" t="str">
        <f>IF(PAF!I984="","",PAF!I984)</f>
        <v/>
      </c>
      <c r="O976" s="245" t="str">
        <f>IF(PAF!J984="","",PAF!J984)</f>
        <v/>
      </c>
      <c r="P976" s="245" t="str">
        <f>IF(PAF!K984="","",PAF!K984)</f>
        <v/>
      </c>
      <c r="Q976" s="245" t="str">
        <f>IF(PAF!L984="","",PAF!L984)</f>
        <v/>
      </c>
      <c r="S976" s="153">
        <f t="shared" si="45"/>
        <v>15</v>
      </c>
      <c r="T976" s="154" t="str">
        <f t="shared" si="47"/>
        <v>No</v>
      </c>
      <c r="U976" s="154">
        <v>970</v>
      </c>
    </row>
    <row r="977" spans="2:21">
      <c r="B977" s="244" t="str">
        <f t="shared" si="46"/>
        <v>__</v>
      </c>
      <c r="C977" s="244" t="str">
        <f>IF(PAF!C985="","",PAF!C985)</f>
        <v/>
      </c>
      <c r="D977" s="245" t="str">
        <f>IF(N977&lt;&gt;"",PAF!$Y985,"")</f>
        <v/>
      </c>
      <c r="E977" s="246" t="str">
        <f>IF(PAF!D985="","",PAF!D985)</f>
        <v/>
      </c>
      <c r="F977" s="246"/>
      <c r="G977" s="245" t="str">
        <f>IF(PAF!E985="","",PAF!E985)</f>
        <v/>
      </c>
      <c r="H977" s="245" t="str">
        <f>IF(PAF!F985="","",PAF!F985)</f>
        <v/>
      </c>
      <c r="I977" s="247" t="str">
        <f>IF(PAF!G985="","",PAF!G985)</f>
        <v/>
      </c>
      <c r="J977" s="247" t="str">
        <f>IF(PAF!H985="","",PAF!H985)</f>
        <v/>
      </c>
      <c r="K977" s="247"/>
      <c r="L977" s="247"/>
      <c r="M977" s="247"/>
      <c r="N977" s="245" t="str">
        <f>IF(PAF!I985="","",PAF!I985)</f>
        <v/>
      </c>
      <c r="O977" s="245" t="str">
        <f>IF(PAF!J985="","",PAF!J985)</f>
        <v/>
      </c>
      <c r="P977" s="245" t="str">
        <f>IF(PAF!K985="","",PAF!K985)</f>
        <v/>
      </c>
      <c r="Q977" s="245" t="str">
        <f>IF(PAF!L985="","",PAF!L985)</f>
        <v/>
      </c>
      <c r="S977" s="153">
        <f t="shared" si="45"/>
        <v>15</v>
      </c>
      <c r="T977" s="154" t="str">
        <f t="shared" si="47"/>
        <v>No</v>
      </c>
      <c r="U977" s="154">
        <v>971</v>
      </c>
    </row>
    <row r="978" spans="2:21">
      <c r="B978" s="244" t="str">
        <f t="shared" si="46"/>
        <v>__</v>
      </c>
      <c r="C978" s="244" t="str">
        <f>IF(PAF!C986="","",PAF!C986)</f>
        <v/>
      </c>
      <c r="D978" s="245" t="str">
        <f>IF(N978&lt;&gt;"",PAF!$Y986,"")</f>
        <v/>
      </c>
      <c r="E978" s="246" t="str">
        <f>IF(PAF!D986="","",PAF!D986)</f>
        <v/>
      </c>
      <c r="F978" s="246"/>
      <c r="G978" s="245" t="str">
        <f>IF(PAF!E986="","",PAF!E986)</f>
        <v/>
      </c>
      <c r="H978" s="245" t="str">
        <f>IF(PAF!F986="","",PAF!F986)</f>
        <v/>
      </c>
      <c r="I978" s="247" t="str">
        <f>IF(PAF!G986="","",PAF!G986)</f>
        <v/>
      </c>
      <c r="J978" s="247" t="str">
        <f>IF(PAF!H986="","",PAF!H986)</f>
        <v/>
      </c>
      <c r="K978" s="247"/>
      <c r="L978" s="247"/>
      <c r="M978" s="247"/>
      <c r="N978" s="245" t="str">
        <f>IF(PAF!I986="","",PAF!I986)</f>
        <v/>
      </c>
      <c r="O978" s="245" t="str">
        <f>IF(PAF!J986="","",PAF!J986)</f>
        <v/>
      </c>
      <c r="P978" s="245" t="str">
        <f>IF(PAF!K986="","",PAF!K986)</f>
        <v/>
      </c>
      <c r="Q978" s="245" t="str">
        <f>IF(PAF!L986="","",PAF!L986)</f>
        <v/>
      </c>
      <c r="S978" s="153">
        <f t="shared" si="45"/>
        <v>15</v>
      </c>
      <c r="T978" s="154" t="str">
        <f t="shared" si="47"/>
        <v>No</v>
      </c>
      <c r="U978" s="154">
        <v>972</v>
      </c>
    </row>
    <row r="979" spans="2:21">
      <c r="B979" s="244" t="str">
        <f t="shared" si="46"/>
        <v>__</v>
      </c>
      <c r="C979" s="244" t="str">
        <f>IF(PAF!C987="","",PAF!C987)</f>
        <v/>
      </c>
      <c r="D979" s="245" t="str">
        <f>IF(N979&lt;&gt;"",PAF!$Y987,"")</f>
        <v/>
      </c>
      <c r="E979" s="246" t="str">
        <f>IF(PAF!D987="","",PAF!D987)</f>
        <v/>
      </c>
      <c r="F979" s="246"/>
      <c r="G979" s="245" t="str">
        <f>IF(PAF!E987="","",PAF!E987)</f>
        <v/>
      </c>
      <c r="H979" s="245" t="str">
        <f>IF(PAF!F987="","",PAF!F987)</f>
        <v/>
      </c>
      <c r="I979" s="247" t="str">
        <f>IF(PAF!G987="","",PAF!G987)</f>
        <v/>
      </c>
      <c r="J979" s="247" t="str">
        <f>IF(PAF!H987="","",PAF!H987)</f>
        <v/>
      </c>
      <c r="K979" s="247"/>
      <c r="L979" s="247"/>
      <c r="M979" s="247"/>
      <c r="N979" s="245" t="str">
        <f>IF(PAF!I987="","",PAF!I987)</f>
        <v/>
      </c>
      <c r="O979" s="245" t="str">
        <f>IF(PAF!J987="","",PAF!J987)</f>
        <v/>
      </c>
      <c r="P979" s="245" t="str">
        <f>IF(PAF!K987="","",PAF!K987)</f>
        <v/>
      </c>
      <c r="Q979" s="245" t="str">
        <f>IF(PAF!L987="","",PAF!L987)</f>
        <v/>
      </c>
      <c r="S979" s="153">
        <f t="shared" si="45"/>
        <v>15</v>
      </c>
      <c r="T979" s="154" t="str">
        <f t="shared" si="47"/>
        <v>No</v>
      </c>
      <c r="U979" s="154">
        <v>973</v>
      </c>
    </row>
    <row r="980" spans="2:21">
      <c r="B980" s="244" t="str">
        <f t="shared" si="46"/>
        <v>__</v>
      </c>
      <c r="C980" s="244" t="str">
        <f>IF(PAF!C988="","",PAF!C988)</f>
        <v/>
      </c>
      <c r="D980" s="245" t="str">
        <f>IF(N980&lt;&gt;"",PAF!$Y988,"")</f>
        <v/>
      </c>
      <c r="E980" s="246" t="str">
        <f>IF(PAF!D988="","",PAF!D988)</f>
        <v/>
      </c>
      <c r="F980" s="246"/>
      <c r="G980" s="245" t="str">
        <f>IF(PAF!E988="","",PAF!E988)</f>
        <v/>
      </c>
      <c r="H980" s="245" t="str">
        <f>IF(PAF!F988="","",PAF!F988)</f>
        <v/>
      </c>
      <c r="I980" s="247" t="str">
        <f>IF(PAF!G988="","",PAF!G988)</f>
        <v/>
      </c>
      <c r="J980" s="247" t="str">
        <f>IF(PAF!H988="","",PAF!H988)</f>
        <v/>
      </c>
      <c r="K980" s="247"/>
      <c r="L980" s="247"/>
      <c r="M980" s="247"/>
      <c r="N980" s="245" t="str">
        <f>IF(PAF!I988="","",PAF!I988)</f>
        <v/>
      </c>
      <c r="O980" s="245" t="str">
        <f>IF(PAF!J988="","",PAF!J988)</f>
        <v/>
      </c>
      <c r="P980" s="245" t="str">
        <f>IF(PAF!K988="","",PAF!K988)</f>
        <v/>
      </c>
      <c r="Q980" s="245" t="str">
        <f>IF(PAF!L988="","",PAF!L988)</f>
        <v/>
      </c>
      <c r="S980" s="153">
        <f t="shared" si="45"/>
        <v>15</v>
      </c>
      <c r="T980" s="154" t="str">
        <f t="shared" si="47"/>
        <v>No</v>
      </c>
      <c r="U980" s="154">
        <v>974</v>
      </c>
    </row>
    <row r="981" spans="2:21">
      <c r="B981" s="244" t="str">
        <f t="shared" si="46"/>
        <v>__</v>
      </c>
      <c r="C981" s="244" t="str">
        <f>IF(PAF!C989="","",PAF!C989)</f>
        <v/>
      </c>
      <c r="D981" s="245" t="str">
        <f>IF(N981&lt;&gt;"",PAF!$Y989,"")</f>
        <v/>
      </c>
      <c r="E981" s="246" t="str">
        <f>IF(PAF!D989="","",PAF!D989)</f>
        <v/>
      </c>
      <c r="F981" s="246"/>
      <c r="G981" s="245" t="str">
        <f>IF(PAF!E989="","",PAF!E989)</f>
        <v/>
      </c>
      <c r="H981" s="245" t="str">
        <f>IF(PAF!F989="","",PAF!F989)</f>
        <v/>
      </c>
      <c r="I981" s="247" t="str">
        <f>IF(PAF!G989="","",PAF!G989)</f>
        <v/>
      </c>
      <c r="J981" s="247" t="str">
        <f>IF(PAF!H989="","",PAF!H989)</f>
        <v/>
      </c>
      <c r="K981" s="247"/>
      <c r="L981" s="247"/>
      <c r="M981" s="247"/>
      <c r="N981" s="245" t="str">
        <f>IF(PAF!I989="","",PAF!I989)</f>
        <v/>
      </c>
      <c r="O981" s="245" t="str">
        <f>IF(PAF!J989="","",PAF!J989)</f>
        <v/>
      </c>
      <c r="P981" s="245" t="str">
        <f>IF(PAF!K989="","",PAF!K989)</f>
        <v/>
      </c>
      <c r="Q981" s="245" t="str">
        <f>IF(PAF!L989="","",PAF!L989)</f>
        <v/>
      </c>
      <c r="S981" s="153">
        <f t="shared" si="45"/>
        <v>15</v>
      </c>
      <c r="T981" s="154" t="str">
        <f t="shared" si="47"/>
        <v>No</v>
      </c>
      <c r="U981" s="154">
        <v>975</v>
      </c>
    </row>
    <row r="982" spans="2:21">
      <c r="B982" s="244" t="str">
        <f t="shared" si="46"/>
        <v>__</v>
      </c>
      <c r="C982" s="244" t="str">
        <f>IF(PAF!C990="","",PAF!C990)</f>
        <v/>
      </c>
      <c r="D982" s="245" t="str">
        <f>IF(N982&lt;&gt;"",PAF!$Y990,"")</f>
        <v/>
      </c>
      <c r="E982" s="246" t="str">
        <f>IF(PAF!D990="","",PAF!D990)</f>
        <v/>
      </c>
      <c r="F982" s="246"/>
      <c r="G982" s="245" t="str">
        <f>IF(PAF!E990="","",PAF!E990)</f>
        <v/>
      </c>
      <c r="H982" s="245" t="str">
        <f>IF(PAF!F990="","",PAF!F990)</f>
        <v/>
      </c>
      <c r="I982" s="247" t="str">
        <f>IF(PAF!G990="","",PAF!G990)</f>
        <v/>
      </c>
      <c r="J982" s="247" t="str">
        <f>IF(PAF!H990="","",PAF!H990)</f>
        <v/>
      </c>
      <c r="K982" s="247"/>
      <c r="L982" s="247"/>
      <c r="M982" s="247"/>
      <c r="N982" s="245" t="str">
        <f>IF(PAF!I990="","",PAF!I990)</f>
        <v/>
      </c>
      <c r="O982" s="245" t="str">
        <f>IF(PAF!J990="","",PAF!J990)</f>
        <v/>
      </c>
      <c r="P982" s="245" t="str">
        <f>IF(PAF!K990="","",PAF!K990)</f>
        <v/>
      </c>
      <c r="Q982" s="245" t="str">
        <f>IF(PAF!L990="","",PAF!L990)</f>
        <v/>
      </c>
      <c r="S982" s="153">
        <f t="shared" si="45"/>
        <v>15</v>
      </c>
      <c r="T982" s="154" t="str">
        <f t="shared" si="47"/>
        <v>No</v>
      </c>
      <c r="U982" s="154">
        <v>976</v>
      </c>
    </row>
    <row r="983" spans="2:21">
      <c r="B983" s="244" t="str">
        <f t="shared" si="46"/>
        <v>__</v>
      </c>
      <c r="C983" s="244" t="str">
        <f>IF(PAF!C991="","",PAF!C991)</f>
        <v/>
      </c>
      <c r="D983" s="245" t="str">
        <f>IF(N983&lt;&gt;"",PAF!$Y991,"")</f>
        <v/>
      </c>
      <c r="E983" s="246" t="str">
        <f>IF(PAF!D991="","",PAF!D991)</f>
        <v/>
      </c>
      <c r="F983" s="246"/>
      <c r="G983" s="245" t="str">
        <f>IF(PAF!E991="","",PAF!E991)</f>
        <v/>
      </c>
      <c r="H983" s="245" t="str">
        <f>IF(PAF!F991="","",PAF!F991)</f>
        <v/>
      </c>
      <c r="I983" s="247" t="str">
        <f>IF(PAF!G991="","",PAF!G991)</f>
        <v/>
      </c>
      <c r="J983" s="247" t="str">
        <f>IF(PAF!H991="","",PAF!H991)</f>
        <v/>
      </c>
      <c r="K983" s="247"/>
      <c r="L983" s="247"/>
      <c r="M983" s="247"/>
      <c r="N983" s="245" t="str">
        <f>IF(PAF!I991="","",PAF!I991)</f>
        <v/>
      </c>
      <c r="O983" s="245" t="str">
        <f>IF(PAF!J991="","",PAF!J991)</f>
        <v/>
      </c>
      <c r="P983" s="245" t="str">
        <f>IF(PAF!K991="","",PAF!K991)</f>
        <v/>
      </c>
      <c r="Q983" s="245" t="str">
        <f>IF(PAF!L991="","",PAF!L991)</f>
        <v/>
      </c>
      <c r="S983" s="153">
        <f t="shared" si="45"/>
        <v>15</v>
      </c>
      <c r="T983" s="154" t="str">
        <f t="shared" si="47"/>
        <v>No</v>
      </c>
      <c r="U983" s="154">
        <v>977</v>
      </c>
    </row>
    <row r="984" spans="2:21">
      <c r="B984" s="244" t="str">
        <f t="shared" si="46"/>
        <v>__</v>
      </c>
      <c r="C984" s="244" t="str">
        <f>IF(PAF!C992="","",PAF!C992)</f>
        <v/>
      </c>
      <c r="D984" s="245" t="str">
        <f>IF(N984&lt;&gt;"",PAF!$Y992,"")</f>
        <v/>
      </c>
      <c r="E984" s="246" t="str">
        <f>IF(PAF!D992="","",PAF!D992)</f>
        <v/>
      </c>
      <c r="F984" s="246"/>
      <c r="G984" s="245" t="str">
        <f>IF(PAF!E992="","",PAF!E992)</f>
        <v/>
      </c>
      <c r="H984" s="245" t="str">
        <f>IF(PAF!F992="","",PAF!F992)</f>
        <v/>
      </c>
      <c r="I984" s="247" t="str">
        <f>IF(PAF!G992="","",PAF!G992)</f>
        <v/>
      </c>
      <c r="J984" s="247" t="str">
        <f>IF(PAF!H992="","",PAF!H992)</f>
        <v/>
      </c>
      <c r="K984" s="247"/>
      <c r="L984" s="247"/>
      <c r="M984" s="247"/>
      <c r="N984" s="245" t="str">
        <f>IF(PAF!I992="","",PAF!I992)</f>
        <v/>
      </c>
      <c r="O984" s="245" t="str">
        <f>IF(PAF!J992="","",PAF!J992)</f>
        <v/>
      </c>
      <c r="P984" s="245" t="str">
        <f>IF(PAF!K992="","",PAF!K992)</f>
        <v/>
      </c>
      <c r="Q984" s="245" t="str">
        <f>IF(PAF!L992="","",PAF!L992)</f>
        <v/>
      </c>
      <c r="S984" s="153">
        <f t="shared" si="45"/>
        <v>15</v>
      </c>
      <c r="T984" s="154" t="str">
        <f t="shared" si="47"/>
        <v>No</v>
      </c>
      <c r="U984" s="154">
        <v>978</v>
      </c>
    </row>
    <row r="985" spans="2:21">
      <c r="B985" s="244" t="str">
        <f t="shared" si="46"/>
        <v>__</v>
      </c>
      <c r="C985" s="244" t="str">
        <f>IF(PAF!C993="","",PAF!C993)</f>
        <v/>
      </c>
      <c r="D985" s="245" t="str">
        <f>IF(N985&lt;&gt;"",PAF!$Y993,"")</f>
        <v/>
      </c>
      <c r="E985" s="246" t="str">
        <f>IF(PAF!D993="","",PAF!D993)</f>
        <v/>
      </c>
      <c r="F985" s="246"/>
      <c r="G985" s="245" t="str">
        <f>IF(PAF!E993="","",PAF!E993)</f>
        <v/>
      </c>
      <c r="H985" s="245" t="str">
        <f>IF(PAF!F993="","",PAF!F993)</f>
        <v/>
      </c>
      <c r="I985" s="247" t="str">
        <f>IF(PAF!G993="","",PAF!G993)</f>
        <v/>
      </c>
      <c r="J985" s="247" t="str">
        <f>IF(PAF!H993="","",PAF!H993)</f>
        <v/>
      </c>
      <c r="K985" s="247"/>
      <c r="L985" s="247"/>
      <c r="M985" s="247"/>
      <c r="N985" s="245" t="str">
        <f>IF(PAF!I993="","",PAF!I993)</f>
        <v/>
      </c>
      <c r="O985" s="245" t="str">
        <f>IF(PAF!J993="","",PAF!J993)</f>
        <v/>
      </c>
      <c r="P985" s="245" t="str">
        <f>IF(PAF!K993="","",PAF!K993)</f>
        <v/>
      </c>
      <c r="Q985" s="245" t="str">
        <f>IF(PAF!L993="","",PAF!L993)</f>
        <v/>
      </c>
      <c r="S985" s="153">
        <f t="shared" si="45"/>
        <v>15</v>
      </c>
      <c r="T985" s="154" t="str">
        <f t="shared" si="47"/>
        <v>No</v>
      </c>
      <c r="U985" s="154">
        <v>979</v>
      </c>
    </row>
    <row r="986" spans="2:21">
      <c r="B986" s="244" t="str">
        <f t="shared" si="46"/>
        <v>__</v>
      </c>
      <c r="C986" s="244" t="str">
        <f>IF(PAF!C994="","",PAF!C994)</f>
        <v/>
      </c>
      <c r="D986" s="245" t="str">
        <f>IF(N986&lt;&gt;"",PAF!$Y994,"")</f>
        <v/>
      </c>
      <c r="E986" s="246" t="str">
        <f>IF(PAF!D994="","",PAF!D994)</f>
        <v/>
      </c>
      <c r="F986" s="246"/>
      <c r="G986" s="245" t="str">
        <f>IF(PAF!E994="","",PAF!E994)</f>
        <v/>
      </c>
      <c r="H986" s="245" t="str">
        <f>IF(PAF!F994="","",PAF!F994)</f>
        <v/>
      </c>
      <c r="I986" s="247" t="str">
        <f>IF(PAF!G994="","",PAF!G994)</f>
        <v/>
      </c>
      <c r="J986" s="247" t="str">
        <f>IF(PAF!H994="","",PAF!H994)</f>
        <v/>
      </c>
      <c r="K986" s="247"/>
      <c r="L986" s="247"/>
      <c r="M986" s="247"/>
      <c r="N986" s="245" t="str">
        <f>IF(PAF!I994="","",PAF!I994)</f>
        <v/>
      </c>
      <c r="O986" s="245" t="str">
        <f>IF(PAF!J994="","",PAF!J994)</f>
        <v/>
      </c>
      <c r="P986" s="245" t="str">
        <f>IF(PAF!K994="","",PAF!K994)</f>
        <v/>
      </c>
      <c r="Q986" s="245" t="str">
        <f>IF(PAF!L994="","",PAF!L994)</f>
        <v/>
      </c>
      <c r="S986" s="153">
        <f t="shared" si="45"/>
        <v>15</v>
      </c>
      <c r="T986" s="154" t="str">
        <f t="shared" si="47"/>
        <v>No</v>
      </c>
      <c r="U986" s="154">
        <v>980</v>
      </c>
    </row>
    <row r="987" spans="2:21">
      <c r="B987" s="244" t="str">
        <f t="shared" si="46"/>
        <v>__</v>
      </c>
      <c r="C987" s="244" t="str">
        <f>IF(PAF!C995="","",PAF!C995)</f>
        <v/>
      </c>
      <c r="D987" s="245" t="str">
        <f>IF(N987&lt;&gt;"",PAF!$Y995,"")</f>
        <v/>
      </c>
      <c r="E987" s="246" t="str">
        <f>IF(PAF!D995="","",PAF!D995)</f>
        <v/>
      </c>
      <c r="F987" s="246"/>
      <c r="G987" s="245" t="str">
        <f>IF(PAF!E995="","",PAF!E995)</f>
        <v/>
      </c>
      <c r="H987" s="245" t="str">
        <f>IF(PAF!F995="","",PAF!F995)</f>
        <v/>
      </c>
      <c r="I987" s="247" t="str">
        <f>IF(PAF!G995="","",PAF!G995)</f>
        <v/>
      </c>
      <c r="J987" s="247" t="str">
        <f>IF(PAF!H995="","",PAF!H995)</f>
        <v/>
      </c>
      <c r="K987" s="247"/>
      <c r="L987" s="247"/>
      <c r="M987" s="247"/>
      <c r="N987" s="245" t="str">
        <f>IF(PAF!I995="","",PAF!I995)</f>
        <v/>
      </c>
      <c r="O987" s="245" t="str">
        <f>IF(PAF!J995="","",PAF!J995)</f>
        <v/>
      </c>
      <c r="P987" s="245" t="str">
        <f>IF(PAF!K995="","",PAF!K995)</f>
        <v/>
      </c>
      <c r="Q987" s="245" t="str">
        <f>IF(PAF!L995="","",PAF!L995)</f>
        <v/>
      </c>
      <c r="S987" s="153">
        <f t="shared" si="45"/>
        <v>15</v>
      </c>
      <c r="T987" s="154" t="str">
        <f t="shared" si="47"/>
        <v>No</v>
      </c>
      <c r="U987" s="154">
        <v>981</v>
      </c>
    </row>
    <row r="988" spans="2:21">
      <c r="B988" s="244" t="str">
        <f t="shared" si="46"/>
        <v>__</v>
      </c>
      <c r="C988" s="244" t="str">
        <f>IF(PAF!C996="","",PAF!C996)</f>
        <v/>
      </c>
      <c r="D988" s="245" t="str">
        <f>IF(N988&lt;&gt;"",PAF!$Y996,"")</f>
        <v/>
      </c>
      <c r="E988" s="246" t="str">
        <f>IF(PAF!D996="","",PAF!D996)</f>
        <v/>
      </c>
      <c r="F988" s="246"/>
      <c r="G988" s="245" t="str">
        <f>IF(PAF!E996="","",PAF!E996)</f>
        <v/>
      </c>
      <c r="H988" s="245" t="str">
        <f>IF(PAF!F996="","",PAF!F996)</f>
        <v/>
      </c>
      <c r="I988" s="247" t="str">
        <f>IF(PAF!G996="","",PAF!G996)</f>
        <v/>
      </c>
      <c r="J988" s="247" t="str">
        <f>IF(PAF!H996="","",PAF!H996)</f>
        <v/>
      </c>
      <c r="K988" s="247"/>
      <c r="L988" s="247"/>
      <c r="M988" s="247"/>
      <c r="N988" s="245" t="str">
        <f>IF(PAF!I996="","",PAF!I996)</f>
        <v/>
      </c>
      <c r="O988" s="245" t="str">
        <f>IF(PAF!J996="","",PAF!J996)</f>
        <v/>
      </c>
      <c r="P988" s="245" t="str">
        <f>IF(PAF!K996="","",PAF!K996)</f>
        <v/>
      </c>
      <c r="Q988" s="245" t="str">
        <f>IF(PAF!L996="","",PAF!L996)</f>
        <v/>
      </c>
      <c r="S988" s="153">
        <f t="shared" si="45"/>
        <v>15</v>
      </c>
      <c r="T988" s="154" t="str">
        <f t="shared" si="47"/>
        <v>No</v>
      </c>
      <c r="U988" s="154">
        <v>982</v>
      </c>
    </row>
    <row r="989" spans="2:21">
      <c r="B989" s="244" t="str">
        <f t="shared" si="46"/>
        <v>__</v>
      </c>
      <c r="C989" s="244" t="str">
        <f>IF(PAF!C997="","",PAF!C997)</f>
        <v/>
      </c>
      <c r="D989" s="245" t="str">
        <f>IF(N989&lt;&gt;"",PAF!$Y997,"")</f>
        <v/>
      </c>
      <c r="E989" s="246" t="str">
        <f>IF(PAF!D997="","",PAF!D997)</f>
        <v/>
      </c>
      <c r="F989" s="246"/>
      <c r="G989" s="245" t="str">
        <f>IF(PAF!E997="","",PAF!E997)</f>
        <v/>
      </c>
      <c r="H989" s="245" t="str">
        <f>IF(PAF!F997="","",PAF!F997)</f>
        <v/>
      </c>
      <c r="I989" s="247" t="str">
        <f>IF(PAF!G997="","",PAF!G997)</f>
        <v/>
      </c>
      <c r="J989" s="247" t="str">
        <f>IF(PAF!H997="","",PAF!H997)</f>
        <v/>
      </c>
      <c r="K989" s="247"/>
      <c r="L989" s="247"/>
      <c r="M989" s="247"/>
      <c r="N989" s="245" t="str">
        <f>IF(PAF!I997="","",PAF!I997)</f>
        <v/>
      </c>
      <c r="O989" s="245" t="str">
        <f>IF(PAF!J997="","",PAF!J997)</f>
        <v/>
      </c>
      <c r="P989" s="245" t="str">
        <f>IF(PAF!K997="","",PAF!K997)</f>
        <v/>
      </c>
      <c r="Q989" s="245" t="str">
        <f>IF(PAF!L997="","",PAF!L997)</f>
        <v/>
      </c>
      <c r="S989" s="153">
        <f t="shared" si="45"/>
        <v>15</v>
      </c>
      <c r="T989" s="154" t="str">
        <f t="shared" si="47"/>
        <v>No</v>
      </c>
      <c r="U989" s="154">
        <v>983</v>
      </c>
    </row>
    <row r="990" spans="2:21">
      <c r="B990" s="244" t="str">
        <f t="shared" si="46"/>
        <v>__</v>
      </c>
      <c r="C990" s="244" t="str">
        <f>IF(PAF!C998="","",PAF!C998)</f>
        <v/>
      </c>
      <c r="D990" s="245" t="str">
        <f>IF(N990&lt;&gt;"",PAF!$Y998,"")</f>
        <v/>
      </c>
      <c r="E990" s="246" t="str">
        <f>IF(PAF!D998="","",PAF!D998)</f>
        <v/>
      </c>
      <c r="F990" s="246"/>
      <c r="G990" s="245" t="str">
        <f>IF(PAF!E998="","",PAF!E998)</f>
        <v/>
      </c>
      <c r="H990" s="245" t="str">
        <f>IF(PAF!F998="","",PAF!F998)</f>
        <v/>
      </c>
      <c r="I990" s="247" t="str">
        <f>IF(PAF!G998="","",PAF!G998)</f>
        <v/>
      </c>
      <c r="J990" s="247" t="str">
        <f>IF(PAF!H998="","",PAF!H998)</f>
        <v/>
      </c>
      <c r="K990" s="247"/>
      <c r="L990" s="247"/>
      <c r="M990" s="247"/>
      <c r="N990" s="245" t="str">
        <f>IF(PAF!I998="","",PAF!I998)</f>
        <v/>
      </c>
      <c r="O990" s="245" t="str">
        <f>IF(PAF!J998="","",PAF!J998)</f>
        <v/>
      </c>
      <c r="P990" s="245" t="str">
        <f>IF(PAF!K998="","",PAF!K998)</f>
        <v/>
      </c>
      <c r="Q990" s="245" t="str">
        <f>IF(PAF!L998="","",PAF!L998)</f>
        <v/>
      </c>
      <c r="S990" s="153">
        <f t="shared" si="45"/>
        <v>15</v>
      </c>
      <c r="T990" s="154" t="str">
        <f t="shared" si="47"/>
        <v>No</v>
      </c>
      <c r="U990" s="154">
        <v>984</v>
      </c>
    </row>
    <row r="991" spans="2:21">
      <c r="B991" s="244" t="str">
        <f t="shared" si="46"/>
        <v>__</v>
      </c>
      <c r="C991" s="244" t="str">
        <f>IF(PAF!C999="","",PAF!C999)</f>
        <v/>
      </c>
      <c r="D991" s="245" t="str">
        <f>IF(N991&lt;&gt;"",PAF!$Y999,"")</f>
        <v/>
      </c>
      <c r="E991" s="246" t="str">
        <f>IF(PAF!D999="","",PAF!D999)</f>
        <v/>
      </c>
      <c r="F991" s="246"/>
      <c r="G991" s="245" t="str">
        <f>IF(PAF!E999="","",PAF!E999)</f>
        <v/>
      </c>
      <c r="H991" s="245" t="str">
        <f>IF(PAF!F999="","",PAF!F999)</f>
        <v/>
      </c>
      <c r="I991" s="247" t="str">
        <f>IF(PAF!G999="","",PAF!G999)</f>
        <v/>
      </c>
      <c r="J991" s="247" t="str">
        <f>IF(PAF!H999="","",PAF!H999)</f>
        <v/>
      </c>
      <c r="K991" s="247"/>
      <c r="L991" s="247"/>
      <c r="M991" s="247"/>
      <c r="N991" s="245" t="str">
        <f>IF(PAF!I999="","",PAF!I999)</f>
        <v/>
      </c>
      <c r="O991" s="245" t="str">
        <f>IF(PAF!J999="","",PAF!J999)</f>
        <v/>
      </c>
      <c r="P991" s="245" t="str">
        <f>IF(PAF!K999="","",PAF!K999)</f>
        <v/>
      </c>
      <c r="Q991" s="245" t="str">
        <f>IF(PAF!L999="","",PAF!L999)</f>
        <v/>
      </c>
      <c r="S991" s="153">
        <f t="shared" si="45"/>
        <v>15</v>
      </c>
      <c r="T991" s="154" t="str">
        <f t="shared" si="47"/>
        <v>No</v>
      </c>
      <c r="U991" s="154">
        <v>985</v>
      </c>
    </row>
    <row r="992" spans="2:21">
      <c r="B992" s="244" t="str">
        <f t="shared" si="46"/>
        <v>__</v>
      </c>
      <c r="C992" s="244" t="str">
        <f>IF(PAF!C1000="","",PAF!C1000)</f>
        <v/>
      </c>
      <c r="D992" s="245" t="str">
        <f>IF(N992&lt;&gt;"",PAF!$Y1000,"")</f>
        <v/>
      </c>
      <c r="E992" s="246" t="str">
        <f>IF(PAF!D1000="","",PAF!D1000)</f>
        <v/>
      </c>
      <c r="F992" s="246"/>
      <c r="G992" s="245" t="str">
        <f>IF(PAF!E1000="","",PAF!E1000)</f>
        <v/>
      </c>
      <c r="H992" s="245" t="str">
        <f>IF(PAF!F1000="","",PAF!F1000)</f>
        <v/>
      </c>
      <c r="I992" s="247" t="str">
        <f>IF(PAF!G1000="","",PAF!G1000)</f>
        <v/>
      </c>
      <c r="J992" s="247" t="str">
        <f>IF(PAF!H1000="","",PAF!H1000)</f>
        <v/>
      </c>
      <c r="K992" s="247"/>
      <c r="L992" s="247"/>
      <c r="M992" s="247"/>
      <c r="N992" s="245" t="str">
        <f>IF(PAF!I1000="","",PAF!I1000)</f>
        <v/>
      </c>
      <c r="O992" s="245" t="str">
        <f>IF(PAF!J1000="","",PAF!J1000)</f>
        <v/>
      </c>
      <c r="P992" s="245" t="str">
        <f>IF(PAF!K1000="","",PAF!K1000)</f>
        <v/>
      </c>
      <c r="Q992" s="245" t="str">
        <f>IF(PAF!L1000="","",PAF!L1000)</f>
        <v/>
      </c>
      <c r="S992" s="153">
        <f t="shared" si="45"/>
        <v>15</v>
      </c>
      <c r="T992" s="154" t="str">
        <f t="shared" si="47"/>
        <v>No</v>
      </c>
      <c r="U992" s="154">
        <v>986</v>
      </c>
    </row>
    <row r="993" spans="2:21">
      <c r="B993" s="244" t="str">
        <f t="shared" si="46"/>
        <v>__</v>
      </c>
      <c r="C993" s="244" t="str">
        <f>IF(PAF!C1001="","",PAF!C1001)</f>
        <v/>
      </c>
      <c r="D993" s="245" t="str">
        <f>IF(N993&lt;&gt;"",PAF!$Y1001,"")</f>
        <v/>
      </c>
      <c r="E993" s="246" t="str">
        <f>IF(PAF!D1001="","",PAF!D1001)</f>
        <v/>
      </c>
      <c r="F993" s="246"/>
      <c r="G993" s="245" t="str">
        <f>IF(PAF!E1001="","",PAF!E1001)</f>
        <v/>
      </c>
      <c r="H993" s="245" t="str">
        <f>IF(PAF!F1001="","",PAF!F1001)</f>
        <v/>
      </c>
      <c r="I993" s="247" t="str">
        <f>IF(PAF!G1001="","",PAF!G1001)</f>
        <v/>
      </c>
      <c r="J993" s="247" t="str">
        <f>IF(PAF!H1001="","",PAF!H1001)</f>
        <v/>
      </c>
      <c r="K993" s="247"/>
      <c r="L993" s="247"/>
      <c r="M993" s="247"/>
      <c r="N993" s="245" t="str">
        <f>IF(PAF!I1001="","",PAF!I1001)</f>
        <v/>
      </c>
      <c r="O993" s="245" t="str">
        <f>IF(PAF!J1001="","",PAF!J1001)</f>
        <v/>
      </c>
      <c r="P993" s="245" t="str">
        <f>IF(PAF!K1001="","",PAF!K1001)</f>
        <v/>
      </c>
      <c r="Q993" s="245" t="str">
        <f>IF(PAF!L1001="","",PAF!L1001)</f>
        <v/>
      </c>
      <c r="S993" s="153">
        <f t="shared" si="45"/>
        <v>15</v>
      </c>
      <c r="T993" s="154" t="str">
        <f t="shared" si="47"/>
        <v>No</v>
      </c>
      <c r="U993" s="154">
        <v>987</v>
      </c>
    </row>
    <row r="994" spans="2:21">
      <c r="B994" s="244" t="str">
        <f t="shared" si="46"/>
        <v>__</v>
      </c>
      <c r="C994" s="244" t="str">
        <f>IF(PAF!C1002="","",PAF!C1002)</f>
        <v/>
      </c>
      <c r="D994" s="245" t="str">
        <f>IF(N994&lt;&gt;"",PAF!$Y1002,"")</f>
        <v/>
      </c>
      <c r="E994" s="246" t="str">
        <f>IF(PAF!D1002="","",PAF!D1002)</f>
        <v/>
      </c>
      <c r="F994" s="246"/>
      <c r="G994" s="245" t="str">
        <f>IF(PAF!E1002="","",PAF!E1002)</f>
        <v/>
      </c>
      <c r="H994" s="245" t="str">
        <f>IF(PAF!F1002="","",PAF!F1002)</f>
        <v/>
      </c>
      <c r="I994" s="247" t="str">
        <f>IF(PAF!G1002="","",PAF!G1002)</f>
        <v/>
      </c>
      <c r="J994" s="247" t="str">
        <f>IF(PAF!H1002="","",PAF!H1002)</f>
        <v/>
      </c>
      <c r="K994" s="247"/>
      <c r="L994" s="247"/>
      <c r="M994" s="247"/>
      <c r="N994" s="245" t="str">
        <f>IF(PAF!I1002="","",PAF!I1002)</f>
        <v/>
      </c>
      <c r="O994" s="245" t="str">
        <f>IF(PAF!J1002="","",PAF!J1002)</f>
        <v/>
      </c>
      <c r="P994" s="245" t="str">
        <f>IF(PAF!K1002="","",PAF!K1002)</f>
        <v/>
      </c>
      <c r="Q994" s="245" t="str">
        <f>IF(PAF!L1002="","",PAF!L1002)</f>
        <v/>
      </c>
      <c r="S994" s="153">
        <f t="shared" si="45"/>
        <v>15</v>
      </c>
      <c r="T994" s="154" t="str">
        <f t="shared" si="47"/>
        <v>No</v>
      </c>
      <c r="U994" s="154">
        <v>988</v>
      </c>
    </row>
    <row r="995" spans="2:21">
      <c r="B995" s="244" t="str">
        <f t="shared" si="46"/>
        <v>__</v>
      </c>
      <c r="C995" s="244" t="str">
        <f>IF(PAF!C1003="","",PAF!C1003)</f>
        <v/>
      </c>
      <c r="D995" s="245" t="str">
        <f>IF(N995&lt;&gt;"",PAF!$Y1003,"")</f>
        <v/>
      </c>
      <c r="E995" s="246" t="str">
        <f>IF(PAF!D1003="","",PAF!D1003)</f>
        <v/>
      </c>
      <c r="F995" s="246"/>
      <c r="G995" s="245" t="str">
        <f>IF(PAF!E1003="","",PAF!E1003)</f>
        <v/>
      </c>
      <c r="H995" s="245" t="str">
        <f>IF(PAF!F1003="","",PAF!F1003)</f>
        <v/>
      </c>
      <c r="I995" s="247" t="str">
        <f>IF(PAF!G1003="","",PAF!G1003)</f>
        <v/>
      </c>
      <c r="J995" s="247" t="str">
        <f>IF(PAF!H1003="","",PAF!H1003)</f>
        <v/>
      </c>
      <c r="K995" s="247"/>
      <c r="L995" s="247"/>
      <c r="M995" s="247"/>
      <c r="N995" s="245" t="str">
        <f>IF(PAF!I1003="","",PAF!I1003)</f>
        <v/>
      </c>
      <c r="O995" s="245" t="str">
        <f>IF(PAF!J1003="","",PAF!J1003)</f>
        <v/>
      </c>
      <c r="P995" s="245" t="str">
        <f>IF(PAF!K1003="","",PAF!K1003)</f>
        <v/>
      </c>
      <c r="Q995" s="245" t="str">
        <f>IF(PAF!L1003="","",PAF!L1003)</f>
        <v/>
      </c>
      <c r="S995" s="153">
        <f t="shared" si="45"/>
        <v>15</v>
      </c>
      <c r="T995" s="154" t="str">
        <f t="shared" si="47"/>
        <v>No</v>
      </c>
      <c r="U995" s="154">
        <v>989</v>
      </c>
    </row>
    <row r="996" spans="2:21">
      <c r="B996" s="244" t="str">
        <f t="shared" si="46"/>
        <v>__</v>
      </c>
      <c r="C996" s="244" t="str">
        <f>IF(PAF!C1004="","",PAF!C1004)</f>
        <v/>
      </c>
      <c r="D996" s="245" t="str">
        <f>IF(N996&lt;&gt;"",PAF!$Y1004,"")</f>
        <v/>
      </c>
      <c r="E996" s="246" t="str">
        <f>IF(PAF!D1004="","",PAF!D1004)</f>
        <v/>
      </c>
      <c r="F996" s="246"/>
      <c r="G996" s="245" t="str">
        <f>IF(PAF!E1004="","",PAF!E1004)</f>
        <v/>
      </c>
      <c r="H996" s="245" t="str">
        <f>IF(PAF!F1004="","",PAF!F1004)</f>
        <v/>
      </c>
      <c r="I996" s="247" t="str">
        <f>IF(PAF!G1004="","",PAF!G1004)</f>
        <v/>
      </c>
      <c r="J996" s="247" t="str">
        <f>IF(PAF!H1004="","",PAF!H1004)</f>
        <v/>
      </c>
      <c r="K996" s="247"/>
      <c r="L996" s="247"/>
      <c r="M996" s="247"/>
      <c r="N996" s="245" t="str">
        <f>IF(PAF!I1004="","",PAF!I1004)</f>
        <v/>
      </c>
      <c r="O996" s="245" t="str">
        <f>IF(PAF!J1004="","",PAF!J1004)</f>
        <v/>
      </c>
      <c r="P996" s="245" t="str">
        <f>IF(PAF!K1004="","",PAF!K1004)</f>
        <v/>
      </c>
      <c r="Q996" s="245" t="str">
        <f>IF(PAF!L1004="","",PAF!L1004)</f>
        <v/>
      </c>
      <c r="S996" s="153">
        <f t="shared" si="45"/>
        <v>15</v>
      </c>
      <c r="T996" s="154" t="str">
        <f t="shared" si="47"/>
        <v>No</v>
      </c>
      <c r="U996" s="154">
        <v>990</v>
      </c>
    </row>
    <row r="997" spans="2:21">
      <c r="B997" s="244" t="str">
        <f t="shared" si="46"/>
        <v>__</v>
      </c>
      <c r="C997" s="244" t="str">
        <f>IF(PAF!C1005="","",PAF!C1005)</f>
        <v/>
      </c>
      <c r="D997" s="245" t="str">
        <f>IF(N997&lt;&gt;"",PAF!$Y1005,"")</f>
        <v/>
      </c>
      <c r="E997" s="246" t="str">
        <f>IF(PAF!D1005="","",PAF!D1005)</f>
        <v/>
      </c>
      <c r="F997" s="246"/>
      <c r="G997" s="245" t="str">
        <f>IF(PAF!E1005="","",PAF!E1005)</f>
        <v/>
      </c>
      <c r="H997" s="245" t="str">
        <f>IF(PAF!F1005="","",PAF!F1005)</f>
        <v/>
      </c>
      <c r="I997" s="247" t="str">
        <f>IF(PAF!G1005="","",PAF!G1005)</f>
        <v/>
      </c>
      <c r="J997" s="247" t="str">
        <f>IF(PAF!H1005="","",PAF!H1005)</f>
        <v/>
      </c>
      <c r="K997" s="247"/>
      <c r="L997" s="247"/>
      <c r="M997" s="247"/>
      <c r="N997" s="245" t="str">
        <f>IF(PAF!I1005="","",PAF!I1005)</f>
        <v/>
      </c>
      <c r="O997" s="245" t="str">
        <f>IF(PAF!J1005="","",PAF!J1005)</f>
        <v/>
      </c>
      <c r="P997" s="245" t="str">
        <f>IF(PAF!K1005="","",PAF!K1005)</f>
        <v/>
      </c>
      <c r="Q997" s="245" t="str">
        <f>IF(PAF!L1005="","",PAF!L1005)</f>
        <v/>
      </c>
      <c r="S997" s="153">
        <f t="shared" si="45"/>
        <v>15</v>
      </c>
      <c r="T997" s="154" t="str">
        <f t="shared" si="47"/>
        <v>No</v>
      </c>
      <c r="U997" s="154">
        <v>991</v>
      </c>
    </row>
    <row r="998" spans="2:21">
      <c r="B998" s="244" t="str">
        <f t="shared" si="46"/>
        <v>__</v>
      </c>
      <c r="C998" s="244" t="str">
        <f>IF(PAF!C1006="","",PAF!C1006)</f>
        <v/>
      </c>
      <c r="D998" s="245" t="str">
        <f>IF(N998&lt;&gt;"",PAF!$Y1006,"")</f>
        <v/>
      </c>
      <c r="E998" s="246" t="str">
        <f>IF(PAF!D1006="","",PAF!D1006)</f>
        <v/>
      </c>
      <c r="F998" s="246"/>
      <c r="G998" s="245" t="str">
        <f>IF(PAF!E1006="","",PAF!E1006)</f>
        <v/>
      </c>
      <c r="H998" s="245" t="str">
        <f>IF(PAF!F1006="","",PAF!F1006)</f>
        <v/>
      </c>
      <c r="I998" s="247" t="str">
        <f>IF(PAF!G1006="","",PAF!G1006)</f>
        <v/>
      </c>
      <c r="J998" s="247" t="str">
        <f>IF(PAF!H1006="","",PAF!H1006)</f>
        <v/>
      </c>
      <c r="K998" s="247"/>
      <c r="L998" s="247"/>
      <c r="M998" s="247"/>
      <c r="N998" s="245" t="str">
        <f>IF(PAF!I1006="","",PAF!I1006)</f>
        <v/>
      </c>
      <c r="O998" s="245" t="str">
        <f>IF(PAF!J1006="","",PAF!J1006)</f>
        <v/>
      </c>
      <c r="P998" s="245" t="str">
        <f>IF(PAF!K1006="","",PAF!K1006)</f>
        <v/>
      </c>
      <c r="Q998" s="245" t="str">
        <f>IF(PAF!L1006="","",PAF!L1006)</f>
        <v/>
      </c>
      <c r="S998" s="153">
        <f t="shared" si="45"/>
        <v>15</v>
      </c>
      <c r="T998" s="154" t="str">
        <f t="shared" si="47"/>
        <v>No</v>
      </c>
      <c r="U998" s="154">
        <v>992</v>
      </c>
    </row>
    <row r="999" spans="2:21">
      <c r="B999" s="244" t="str">
        <f t="shared" si="46"/>
        <v>__</v>
      </c>
      <c r="C999" s="244" t="str">
        <f>IF(PAF!C1007="","",PAF!C1007)</f>
        <v/>
      </c>
      <c r="D999" s="245" t="str">
        <f>IF(N999&lt;&gt;"",PAF!$Y1007,"")</f>
        <v/>
      </c>
      <c r="E999" s="246" t="str">
        <f>IF(PAF!D1007="","",PAF!D1007)</f>
        <v/>
      </c>
      <c r="F999" s="246"/>
      <c r="G999" s="245" t="str">
        <f>IF(PAF!E1007="","",PAF!E1007)</f>
        <v/>
      </c>
      <c r="H999" s="245" t="str">
        <f>IF(PAF!F1007="","",PAF!F1007)</f>
        <v/>
      </c>
      <c r="I999" s="247" t="str">
        <f>IF(PAF!G1007="","",PAF!G1007)</f>
        <v/>
      </c>
      <c r="J999" s="247" t="str">
        <f>IF(PAF!H1007="","",PAF!H1007)</f>
        <v/>
      </c>
      <c r="K999" s="247"/>
      <c r="L999" s="247"/>
      <c r="M999" s="247"/>
      <c r="N999" s="245" t="str">
        <f>IF(PAF!I1007="","",PAF!I1007)</f>
        <v/>
      </c>
      <c r="O999" s="245" t="str">
        <f>IF(PAF!J1007="","",PAF!J1007)</f>
        <v/>
      </c>
      <c r="P999" s="245" t="str">
        <f>IF(PAF!K1007="","",PAF!K1007)</f>
        <v/>
      </c>
      <c r="Q999" s="245" t="str">
        <f>IF(PAF!L1007="","",PAF!L1007)</f>
        <v/>
      </c>
      <c r="S999" s="153">
        <f t="shared" si="45"/>
        <v>15</v>
      </c>
      <c r="T999" s="154" t="str">
        <f t="shared" si="47"/>
        <v>No</v>
      </c>
      <c r="U999" s="154">
        <v>993</v>
      </c>
    </row>
    <row r="1000" spans="2:21">
      <c r="B1000" s="244" t="str">
        <f t="shared" si="46"/>
        <v>__</v>
      </c>
      <c r="C1000" s="244" t="str">
        <f>IF(PAF!C1008="","",PAF!C1008)</f>
        <v/>
      </c>
      <c r="D1000" s="245" t="str">
        <f>IF(N1000&lt;&gt;"",PAF!$Y1008,"")</f>
        <v/>
      </c>
      <c r="E1000" s="246" t="str">
        <f>IF(PAF!D1008="","",PAF!D1008)</f>
        <v/>
      </c>
      <c r="F1000" s="246"/>
      <c r="G1000" s="245" t="str">
        <f>IF(PAF!E1008="","",PAF!E1008)</f>
        <v/>
      </c>
      <c r="H1000" s="245" t="str">
        <f>IF(PAF!F1008="","",PAF!F1008)</f>
        <v/>
      </c>
      <c r="I1000" s="247" t="str">
        <f>IF(PAF!G1008="","",PAF!G1008)</f>
        <v/>
      </c>
      <c r="J1000" s="247" t="str">
        <f>IF(PAF!H1008="","",PAF!H1008)</f>
        <v/>
      </c>
      <c r="K1000" s="247"/>
      <c r="L1000" s="247"/>
      <c r="M1000" s="247"/>
      <c r="N1000" s="245" t="str">
        <f>IF(PAF!I1008="","",PAF!I1008)</f>
        <v/>
      </c>
      <c r="O1000" s="245" t="str">
        <f>IF(PAF!J1008="","",PAF!J1008)</f>
        <v/>
      </c>
      <c r="P1000" s="245" t="str">
        <f>IF(PAF!K1008="","",PAF!K1008)</f>
        <v/>
      </c>
      <c r="Q1000" s="245" t="str">
        <f>IF(PAF!L1008="","",PAF!L1008)</f>
        <v/>
      </c>
      <c r="S1000" s="153">
        <f t="shared" si="45"/>
        <v>15</v>
      </c>
      <c r="T1000" s="154" t="str">
        <f t="shared" si="47"/>
        <v>No</v>
      </c>
      <c r="U1000" s="154">
        <v>994</v>
      </c>
    </row>
    <row r="1001" spans="2:21">
      <c r="B1001" s="244" t="str">
        <f t="shared" si="46"/>
        <v>__</v>
      </c>
      <c r="C1001" s="244" t="str">
        <f>IF(PAF!C1009="","",PAF!C1009)</f>
        <v/>
      </c>
      <c r="D1001" s="245" t="str">
        <f>IF(N1001&lt;&gt;"",PAF!$Y1009,"")</f>
        <v/>
      </c>
      <c r="E1001" s="246" t="str">
        <f>IF(PAF!D1009="","",PAF!D1009)</f>
        <v/>
      </c>
      <c r="F1001" s="246"/>
      <c r="G1001" s="245" t="str">
        <f>IF(PAF!E1009="","",PAF!E1009)</f>
        <v/>
      </c>
      <c r="H1001" s="245" t="str">
        <f>IF(PAF!F1009="","",PAF!F1009)</f>
        <v/>
      </c>
      <c r="I1001" s="247" t="str">
        <f>IF(PAF!G1009="","",PAF!G1009)</f>
        <v/>
      </c>
      <c r="J1001" s="247" t="str">
        <f>IF(PAF!H1009="","",PAF!H1009)</f>
        <v/>
      </c>
      <c r="K1001" s="247"/>
      <c r="L1001" s="247"/>
      <c r="M1001" s="247"/>
      <c r="N1001" s="245" t="str">
        <f>IF(PAF!I1009="","",PAF!I1009)</f>
        <v/>
      </c>
      <c r="O1001" s="245" t="str">
        <f>IF(PAF!J1009="","",PAF!J1009)</f>
        <v/>
      </c>
      <c r="P1001" s="245" t="str">
        <f>IF(PAF!K1009="","",PAF!K1009)</f>
        <v/>
      </c>
      <c r="Q1001" s="245" t="str">
        <f>IF(PAF!L1009="","",PAF!L1009)</f>
        <v/>
      </c>
      <c r="S1001" s="153">
        <f t="shared" si="45"/>
        <v>15</v>
      </c>
      <c r="T1001" s="154" t="str">
        <f t="shared" si="47"/>
        <v>No</v>
      </c>
      <c r="U1001" s="154">
        <v>995</v>
      </c>
    </row>
    <row r="1002" spans="2:21">
      <c r="B1002" s="244" t="str">
        <f t="shared" si="46"/>
        <v>__</v>
      </c>
      <c r="C1002" s="244" t="str">
        <f>IF(PAF!C1010="","",PAF!C1010)</f>
        <v/>
      </c>
      <c r="D1002" s="245" t="str">
        <f>IF(N1002&lt;&gt;"",PAF!$Y1010,"")</f>
        <v/>
      </c>
      <c r="E1002" s="246" t="str">
        <f>IF(PAF!D1010="","",PAF!D1010)</f>
        <v/>
      </c>
      <c r="F1002" s="246"/>
      <c r="G1002" s="245" t="str">
        <f>IF(PAF!E1010="","",PAF!E1010)</f>
        <v/>
      </c>
      <c r="H1002" s="245" t="str">
        <f>IF(PAF!F1010="","",PAF!F1010)</f>
        <v/>
      </c>
      <c r="I1002" s="247" t="str">
        <f>IF(PAF!G1010="","",PAF!G1010)</f>
        <v/>
      </c>
      <c r="J1002" s="247" t="str">
        <f>IF(PAF!H1010="","",PAF!H1010)</f>
        <v/>
      </c>
      <c r="K1002" s="247"/>
      <c r="L1002" s="247"/>
      <c r="M1002" s="247"/>
      <c r="N1002" s="245" t="str">
        <f>IF(PAF!I1010="","",PAF!I1010)</f>
        <v/>
      </c>
      <c r="O1002" s="245" t="str">
        <f>IF(PAF!J1010="","",PAF!J1010)</f>
        <v/>
      </c>
      <c r="P1002" s="245" t="str">
        <f>IF(PAF!K1010="","",PAF!K1010)</f>
        <v/>
      </c>
      <c r="Q1002" s="245" t="str">
        <f>IF(PAF!L1010="","",PAF!L1010)</f>
        <v/>
      </c>
      <c r="S1002" s="153">
        <f t="shared" si="45"/>
        <v>15</v>
      </c>
      <c r="T1002" s="154" t="str">
        <f t="shared" si="47"/>
        <v>No</v>
      </c>
      <c r="U1002" s="154">
        <v>996</v>
      </c>
    </row>
    <row r="1003" spans="2:21">
      <c r="B1003" s="244" t="str">
        <f t="shared" si="46"/>
        <v>__</v>
      </c>
      <c r="C1003" s="244" t="str">
        <f>IF(PAF!C1011="","",PAF!C1011)</f>
        <v/>
      </c>
      <c r="D1003" s="245" t="str">
        <f>IF(N1003&lt;&gt;"",PAF!$Y1011,"")</f>
        <v/>
      </c>
      <c r="E1003" s="246" t="str">
        <f>IF(PAF!D1011="","",PAF!D1011)</f>
        <v/>
      </c>
      <c r="F1003" s="246"/>
      <c r="G1003" s="245" t="str">
        <f>IF(PAF!E1011="","",PAF!E1011)</f>
        <v/>
      </c>
      <c r="H1003" s="245" t="str">
        <f>IF(PAF!F1011="","",PAF!F1011)</f>
        <v/>
      </c>
      <c r="I1003" s="247" t="str">
        <f>IF(PAF!G1011="","",PAF!G1011)</f>
        <v/>
      </c>
      <c r="J1003" s="247" t="str">
        <f>IF(PAF!H1011="","",PAF!H1011)</f>
        <v/>
      </c>
      <c r="K1003" s="247"/>
      <c r="L1003" s="247"/>
      <c r="M1003" s="247"/>
      <c r="N1003" s="245" t="str">
        <f>IF(PAF!I1011="","",PAF!I1011)</f>
        <v/>
      </c>
      <c r="O1003" s="245" t="str">
        <f>IF(PAF!J1011="","",PAF!J1011)</f>
        <v/>
      </c>
      <c r="P1003" s="245" t="str">
        <f>IF(PAF!K1011="","",PAF!K1011)</f>
        <v/>
      </c>
      <c r="Q1003" s="245" t="str">
        <f>IF(PAF!L1011="","",PAF!L1011)</f>
        <v/>
      </c>
      <c r="S1003" s="153">
        <f t="shared" si="45"/>
        <v>15</v>
      </c>
      <c r="T1003" s="154" t="str">
        <f t="shared" si="47"/>
        <v>No</v>
      </c>
      <c r="U1003" s="154">
        <v>997</v>
      </c>
    </row>
    <row r="1004" spans="2:21">
      <c r="B1004" s="244" t="str">
        <f t="shared" si="46"/>
        <v>__</v>
      </c>
      <c r="C1004" s="244" t="str">
        <f>IF(PAF!C1012="","",PAF!C1012)</f>
        <v/>
      </c>
      <c r="D1004" s="245" t="str">
        <f>IF(N1004&lt;&gt;"",PAF!$Y1012,"")</f>
        <v/>
      </c>
      <c r="E1004" s="246" t="str">
        <f>IF(PAF!D1012="","",PAF!D1012)</f>
        <v/>
      </c>
      <c r="F1004" s="246"/>
      <c r="G1004" s="245" t="str">
        <f>IF(PAF!E1012="","",PAF!E1012)</f>
        <v/>
      </c>
      <c r="H1004" s="245" t="str">
        <f>IF(PAF!F1012="","",PAF!F1012)</f>
        <v/>
      </c>
      <c r="I1004" s="247" t="str">
        <f>IF(PAF!G1012="","",PAF!G1012)</f>
        <v/>
      </c>
      <c r="J1004" s="247" t="str">
        <f>IF(PAF!H1012="","",PAF!H1012)</f>
        <v/>
      </c>
      <c r="K1004" s="247"/>
      <c r="L1004" s="247"/>
      <c r="M1004" s="247"/>
      <c r="N1004" s="245" t="str">
        <f>IF(PAF!I1012="","",PAF!I1012)</f>
        <v/>
      </c>
      <c r="O1004" s="245" t="str">
        <f>IF(PAF!J1012="","",PAF!J1012)</f>
        <v/>
      </c>
      <c r="P1004" s="245" t="str">
        <f>IF(PAF!K1012="","",PAF!K1012)</f>
        <v/>
      </c>
      <c r="Q1004" s="245" t="str">
        <f>IF(PAF!L1012="","",PAF!L1012)</f>
        <v/>
      </c>
      <c r="S1004" s="153">
        <f t="shared" si="45"/>
        <v>15</v>
      </c>
      <c r="T1004" s="154" t="str">
        <f t="shared" si="47"/>
        <v>No</v>
      </c>
      <c r="U1004" s="154">
        <v>998</v>
      </c>
    </row>
    <row r="1005" spans="2:21">
      <c r="B1005" s="244" t="str">
        <f t="shared" si="46"/>
        <v>__</v>
      </c>
      <c r="C1005" s="244" t="str">
        <f>IF(PAF!C1013="","",PAF!C1013)</f>
        <v/>
      </c>
      <c r="D1005" s="245" t="str">
        <f>IF(N1005&lt;&gt;"",PAF!$Y1013,"")</f>
        <v/>
      </c>
      <c r="E1005" s="246" t="str">
        <f>IF(PAF!D1013="","",PAF!D1013)</f>
        <v/>
      </c>
      <c r="F1005" s="246"/>
      <c r="G1005" s="245" t="str">
        <f>IF(PAF!E1013="","",PAF!E1013)</f>
        <v/>
      </c>
      <c r="H1005" s="245" t="str">
        <f>IF(PAF!F1013="","",PAF!F1013)</f>
        <v/>
      </c>
      <c r="I1005" s="247" t="str">
        <f>IF(PAF!G1013="","",PAF!G1013)</f>
        <v/>
      </c>
      <c r="J1005" s="247" t="str">
        <f>IF(PAF!H1013="","",PAF!H1013)</f>
        <v/>
      </c>
      <c r="K1005" s="247"/>
      <c r="L1005" s="247"/>
      <c r="M1005" s="247"/>
      <c r="N1005" s="245" t="str">
        <f>IF(PAF!I1013="","",PAF!I1013)</f>
        <v/>
      </c>
      <c r="O1005" s="245" t="str">
        <f>IF(PAF!J1013="","",PAF!J1013)</f>
        <v/>
      </c>
      <c r="P1005" s="245" t="str">
        <f>IF(PAF!K1013="","",PAF!K1013)</f>
        <v/>
      </c>
      <c r="Q1005" s="245" t="str">
        <f>IF(PAF!L1013="","",PAF!L1013)</f>
        <v/>
      </c>
      <c r="S1005" s="153">
        <f t="shared" si="45"/>
        <v>15</v>
      </c>
      <c r="T1005" s="154" t="str">
        <f t="shared" si="47"/>
        <v>No</v>
      </c>
      <c r="U1005" s="154">
        <v>999</v>
      </c>
    </row>
    <row r="1006" spans="2:21">
      <c r="B1006" s="244" t="str">
        <f t="shared" si="46"/>
        <v>__</v>
      </c>
      <c r="C1006" s="244" t="str">
        <f>IF(PAF!C1014="","",PAF!C1014)</f>
        <v/>
      </c>
      <c r="D1006" s="245" t="str">
        <f>IF(N1006&lt;&gt;"",PAF!$Y1014,"")</f>
        <v/>
      </c>
      <c r="E1006" s="246" t="str">
        <f>IF(PAF!D1014="","",PAF!D1014)</f>
        <v/>
      </c>
      <c r="F1006" s="246"/>
      <c r="G1006" s="245" t="str">
        <f>IF(PAF!E1014="","",PAF!E1014)</f>
        <v/>
      </c>
      <c r="H1006" s="245" t="str">
        <f>IF(PAF!F1014="","",PAF!F1014)</f>
        <v/>
      </c>
      <c r="I1006" s="247" t="str">
        <f>IF(PAF!G1014="","",PAF!G1014)</f>
        <v/>
      </c>
      <c r="J1006" s="247" t="str">
        <f>IF(PAF!H1014="","",PAF!H1014)</f>
        <v/>
      </c>
      <c r="K1006" s="247"/>
      <c r="L1006" s="247"/>
      <c r="M1006" s="247"/>
      <c r="N1006" s="245" t="str">
        <f>IF(PAF!I1014="","",PAF!I1014)</f>
        <v/>
      </c>
      <c r="O1006" s="245" t="str">
        <f>IF(PAF!J1014="","",PAF!J1014)</f>
        <v/>
      </c>
      <c r="P1006" s="245" t="str">
        <f>IF(PAF!K1014="","",PAF!K1014)</f>
        <v/>
      </c>
      <c r="Q1006" s="245" t="str">
        <f>IF(PAF!L1014="","",PAF!L1014)</f>
        <v/>
      </c>
      <c r="S1006" s="153">
        <f t="shared" si="45"/>
        <v>15</v>
      </c>
      <c r="T1006" s="154" t="str">
        <f t="shared" si="47"/>
        <v>No</v>
      </c>
      <c r="U1006" s="154">
        <v>1000</v>
      </c>
    </row>
    <row r="1007" spans="2:21">
      <c r="U1007" s="181"/>
    </row>
  </sheetData>
  <sheetProtection algorithmName="SHA-512" hashValue="C4Q3Fmra1A5lvVw/AgTyCobKtgccOBMJUSsx6L5sdKHQuC2Xc0/I3YmS/8zWQdhtAwaoE3IUCO7u6QO9maNAsQ==" saltValue="r3aNdzj9bKJoeAHF0YdwLg==" spinCount="100000" sheet="1" objects="1" scenarios="1"/>
  <mergeCells count="5">
    <mergeCell ref="A2:A3"/>
    <mergeCell ref="B2:B4"/>
    <mergeCell ref="A4:A6"/>
    <mergeCell ref="A8:A9"/>
    <mergeCell ref="A12:A13"/>
  </mergeCells>
  <conditionalFormatting sqref="A4:A6">
    <cfRule type="containsText" dxfId="45" priority="17" operator="containsText" text="ready for">
      <formula>NOT(ISERROR(SEARCH("ready for",A4)))</formula>
    </cfRule>
    <cfRule type="containsText" dxfId="44" priority="18" operator="containsText" text="Mandatory">
      <formula>NOT(ISERROR(SEARCH("Mandatory",A4)))</formula>
    </cfRule>
  </conditionalFormatting>
  <conditionalFormatting sqref="A14">
    <cfRule type="containsText" dxfId="43" priority="9" operator="containsText" text="no">
      <formula>NOT(ISERROR(SEARCH("no",A14)))</formula>
    </cfRule>
    <cfRule type="containsText" dxfId="42" priority="15" operator="containsText" text="Yes">
      <formula>NOT(ISERROR(SEARCH("Yes",A14)))</formula>
    </cfRule>
  </conditionalFormatting>
  <conditionalFormatting sqref="C7:Q1006">
    <cfRule type="expression" dxfId="41" priority="6">
      <formula>AND(C7="",$S7&lt;15)</formula>
    </cfRule>
    <cfRule type="cellIs" dxfId="40" priority="14" operator="equal">
      <formula>""""""</formula>
    </cfRule>
  </conditionalFormatting>
  <conditionalFormatting sqref="T1:T5 T7:T1048576">
    <cfRule type="cellIs" dxfId="39" priority="13" operator="equal">
      <formula>"Missing Data"</formula>
    </cfRule>
  </conditionalFormatting>
  <conditionalFormatting sqref="A18">
    <cfRule type="containsText" dxfId="38" priority="12" operator="containsText" text="Refer">
      <formula>NOT(ISERROR(SEARCH("Refer",A18)))</formula>
    </cfRule>
  </conditionalFormatting>
  <conditionalFormatting sqref="A17">
    <cfRule type="containsText" dxfId="37" priority="11" operator="containsText" text="row(s)">
      <formula>NOT(ISERROR(SEARCH("row(s)",A17)))</formula>
    </cfRule>
  </conditionalFormatting>
  <conditionalFormatting sqref="A15">
    <cfRule type="containsText" dxfId="36" priority="10" operator="containsText" text="on">
      <formula>NOT(ISERROR(SEARCH("on",A15)))</formula>
    </cfRule>
  </conditionalFormatting>
  <conditionalFormatting sqref="A8:A9">
    <cfRule type="expression" dxfId="35" priority="8">
      <formula>A10=5</formula>
    </cfRule>
  </conditionalFormatting>
  <conditionalFormatting sqref="A10">
    <cfRule type="cellIs" dxfId="34" priority="7" operator="equal">
      <formula>6</formula>
    </cfRule>
  </conditionalFormatting>
  <conditionalFormatting sqref="U7:U1006">
    <cfRule type="expression" dxfId="33" priority="5">
      <formula>T7="Missing Data"</formula>
    </cfRule>
  </conditionalFormatting>
  <conditionalFormatting sqref="B7:Q1006">
    <cfRule type="expression" dxfId="32" priority="1" stopIfTrue="1">
      <formula>OR($D$2="",$D$3="",$D$4="")</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stopIfTrue="1" id="{D9E3887F-12FE-4598-8F18-E120789060B4}">
            <xm:f>OR($D7=EL!$D$33,$D7=EL!$D$32)</xm:f>
            <x14:dxf>
              <fill>
                <patternFill>
                  <bgColor theme="0"/>
                </patternFill>
              </fill>
            </x14:dxf>
          </x14:cfRule>
          <xm:sqref>J7:J1006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A44"/>
  <sheetViews>
    <sheetView showGridLines="0" topLeftCell="D16" zoomScaleNormal="100" workbookViewId="0">
      <selection activeCell="K37" sqref="K37"/>
    </sheetView>
  </sheetViews>
  <sheetFormatPr defaultColWidth="8.7109375" defaultRowHeight="15.75"/>
  <cols>
    <col min="1" max="1" width="41.42578125" style="15" bestFit="1" customWidth="1"/>
    <col min="3" max="3" width="39" customWidth="1"/>
    <col min="4" max="4" width="34.140625" style="16" bestFit="1" customWidth="1"/>
    <col min="5" max="5" width="24.7109375" customWidth="1"/>
    <col min="6" max="6" width="7.7109375" bestFit="1" customWidth="1"/>
    <col min="7" max="7" width="2.28515625" bestFit="1" customWidth="1"/>
    <col min="8" max="8" width="5.7109375" bestFit="1" customWidth="1"/>
    <col min="9" max="9" width="6.28515625" bestFit="1" customWidth="1"/>
    <col min="10" max="10" width="12.7109375" customWidth="1"/>
    <col min="11" max="11" width="54.28515625" style="17" customWidth="1"/>
    <col min="12" max="12" width="41.28515625" style="17" customWidth="1"/>
    <col min="13" max="13" width="42.42578125" style="17" customWidth="1"/>
    <col min="14" max="14" width="59.7109375" style="17" customWidth="1"/>
    <col min="15" max="15" width="13.42578125" style="17" customWidth="1"/>
    <col min="16" max="16" width="28.7109375" style="17" customWidth="1"/>
    <col min="17" max="17" width="29.7109375" style="17" bestFit="1" customWidth="1"/>
    <col min="18" max="18" width="43" style="17" customWidth="1"/>
    <col min="19" max="19" width="44.42578125" style="17" bestFit="1" customWidth="1"/>
    <col min="20" max="20" width="42.42578125" style="17" bestFit="1" customWidth="1"/>
    <col min="21" max="21" width="59.7109375" style="17" bestFit="1" customWidth="1"/>
    <col min="22" max="22" width="22" style="17" bestFit="1" customWidth="1"/>
    <col min="23" max="23" width="14.140625" customWidth="1"/>
    <col min="24" max="24" width="20.140625" customWidth="1"/>
    <col min="25" max="25" width="25.42578125" customWidth="1"/>
    <col min="26" max="26" width="23.7109375" bestFit="1" customWidth="1"/>
    <col min="27" max="27" width="24.7109375" bestFit="1" customWidth="1"/>
  </cols>
  <sheetData>
    <row r="1" spans="1:27">
      <c r="A1" s="19" t="s">
        <v>3631</v>
      </c>
      <c r="B1" s="20" t="s">
        <v>136</v>
      </c>
      <c r="C1" s="20" t="s">
        <v>134</v>
      </c>
      <c r="D1" s="21" t="s">
        <v>30</v>
      </c>
      <c r="E1" s="211">
        <f>COUNTIF('OTP | PayrollUseOnly'!$C$7:$Q$1006,"#REF!")+COUNTIF(PAF!$W$15:$W$515,"#REF!")</f>
        <v>0</v>
      </c>
    </row>
    <row r="2" spans="1:27" ht="17.25" customHeight="1">
      <c r="A2" s="22" t="s">
        <v>19</v>
      </c>
      <c r="B2" s="23" t="s">
        <v>80</v>
      </c>
      <c r="C2" s="23" t="str">
        <f t="shared" ref="C2:C5" si="0">A2&amp;B2</f>
        <v>Attend Workshops/Training/OrientationFull Time</v>
      </c>
      <c r="D2" s="24" t="s">
        <v>33</v>
      </c>
      <c r="E2" s="24"/>
      <c r="H2" s="107" t="e">
        <f>IF(PAF!#REF!="Honorarium","H",IF(PAF!#REF!="Invigilation (Academic)","IA",IF(PAF!#REF!="Invigilation (Non-Academic)","IN",IF(OR(PAF!#REF!="Meetings",PAF!#REF!="Attend Workshops/Training/Orientation"),"M",IF(OR(PAF!#REF!="Event Support",PAF!#REF!="Non-Teaching Educational Responsibilities",PAF!#REF!="Other: Student Related",PAF!#REF!="Produce Materials",PAF!#REF!="Promotional Work"),"P")))))</f>
        <v>#REF!</v>
      </c>
      <c r="I2" s="107" t="str">
        <f>IF(COUNTIF($E$2,"Shift*"),"SP","Ignore")</f>
        <v>Ignore</v>
      </c>
      <c r="K2" s="21" t="s">
        <v>18</v>
      </c>
      <c r="L2" s="21" t="s">
        <v>19</v>
      </c>
      <c r="M2" s="21" t="s">
        <v>21</v>
      </c>
      <c r="N2" s="21" t="s">
        <v>22</v>
      </c>
      <c r="O2" s="21" t="s">
        <v>23</v>
      </c>
      <c r="P2" s="21" t="s">
        <v>114</v>
      </c>
      <c r="Q2" s="21" t="s">
        <v>24</v>
      </c>
      <c r="R2" s="21" t="s">
        <v>25</v>
      </c>
      <c r="S2" s="21" t="s">
        <v>26</v>
      </c>
      <c r="T2" s="21" t="s">
        <v>27</v>
      </c>
      <c r="U2" s="21" t="s">
        <v>3370</v>
      </c>
      <c r="V2" s="21" t="s">
        <v>28</v>
      </c>
      <c r="W2" s="21" t="s">
        <v>3281</v>
      </c>
      <c r="X2" s="21" t="s">
        <v>3364</v>
      </c>
      <c r="Y2" s="21" t="s">
        <v>3534</v>
      </c>
      <c r="Z2" s="21" t="s">
        <v>3535</v>
      </c>
      <c r="AA2" s="21" t="s">
        <v>3536</v>
      </c>
    </row>
    <row r="3" spans="1:27" ht="15.75" customHeight="1">
      <c r="A3" s="25" t="s">
        <v>3368</v>
      </c>
      <c r="B3" s="26" t="s">
        <v>80</v>
      </c>
      <c r="C3" s="26" t="str">
        <f t="shared" si="0"/>
        <v>Event SupportFull Time</v>
      </c>
      <c r="D3" s="27" t="s">
        <v>37</v>
      </c>
      <c r="E3" s="100"/>
      <c r="K3" s="24" t="s">
        <v>3466</v>
      </c>
      <c r="L3" s="24" t="s">
        <v>3470</v>
      </c>
      <c r="M3" s="24" t="s">
        <v>3471</v>
      </c>
      <c r="N3" s="24" t="s">
        <v>3632</v>
      </c>
      <c r="O3" s="24" t="s">
        <v>23</v>
      </c>
      <c r="P3" s="24" t="s">
        <v>3533</v>
      </c>
      <c r="Q3" s="24" t="s">
        <v>3524</v>
      </c>
      <c r="R3" s="24" t="s">
        <v>3472</v>
      </c>
      <c r="S3" s="24" t="s">
        <v>3473</v>
      </c>
      <c r="T3" s="24" t="s">
        <v>3474</v>
      </c>
      <c r="U3" s="24" t="s">
        <v>3455</v>
      </c>
      <c r="V3" s="24" t="s">
        <v>126</v>
      </c>
      <c r="W3" s="24" t="s">
        <v>3281</v>
      </c>
      <c r="X3" s="24" t="s">
        <v>3364</v>
      </c>
      <c r="Y3" s="24" t="s">
        <v>3534</v>
      </c>
      <c r="Z3" s="24" t="s">
        <v>3535</v>
      </c>
      <c r="AA3" s="24" t="s">
        <v>3536</v>
      </c>
    </row>
    <row r="4" spans="1:27">
      <c r="A4" s="22" t="s">
        <v>3573</v>
      </c>
      <c r="B4" s="23" t="s">
        <v>80</v>
      </c>
      <c r="C4" s="23" t="str">
        <f t="shared" si="0"/>
        <v>Facilitate Workshops/TrainingFull Time</v>
      </c>
      <c r="D4" s="24" t="s">
        <v>39</v>
      </c>
      <c r="E4" s="24" t="s">
        <v>2250</v>
      </c>
      <c r="K4" s="27" t="s">
        <v>3467</v>
      </c>
      <c r="L4" s="27" t="s">
        <v>3475</v>
      </c>
      <c r="M4" s="27" t="s">
        <v>3476</v>
      </c>
      <c r="N4" s="101" t="s">
        <v>3633</v>
      </c>
      <c r="O4" s="102"/>
      <c r="P4" s="102"/>
      <c r="Q4" s="27" t="s">
        <v>3477</v>
      </c>
      <c r="R4" s="27" t="s">
        <v>3547</v>
      </c>
      <c r="S4" s="27" t="s">
        <v>3478</v>
      </c>
      <c r="T4" s="27" t="s">
        <v>3530</v>
      </c>
      <c r="U4" s="102" t="s">
        <v>3479</v>
      </c>
      <c r="V4" s="102" t="s">
        <v>3574</v>
      </c>
      <c r="W4" s="102"/>
      <c r="X4" s="102"/>
      <c r="Y4" s="51"/>
      <c r="Z4" s="51"/>
      <c r="AA4" s="51"/>
    </row>
    <row r="5" spans="1:27">
      <c r="A5" s="25" t="s">
        <v>23</v>
      </c>
      <c r="B5" s="26" t="s">
        <v>80</v>
      </c>
      <c r="C5" s="26" t="str">
        <f t="shared" si="0"/>
        <v>HonorariumFull Time</v>
      </c>
      <c r="D5" s="27" t="s">
        <v>40</v>
      </c>
      <c r="E5" s="100" t="s">
        <v>80</v>
      </c>
      <c r="K5" s="24" t="s">
        <v>3480</v>
      </c>
      <c r="L5" s="24" t="s">
        <v>3518</v>
      </c>
      <c r="M5" s="24" t="s">
        <v>3520</v>
      </c>
      <c r="N5" s="102" t="s">
        <v>3523</v>
      </c>
      <c r="O5" s="56"/>
      <c r="P5" s="56"/>
      <c r="Q5" s="24" t="s">
        <v>3481</v>
      </c>
      <c r="R5" s="24" t="s">
        <v>3546</v>
      </c>
      <c r="S5" s="24" t="s">
        <v>3483</v>
      </c>
      <c r="T5" s="24" t="s">
        <v>3484</v>
      </c>
      <c r="U5" s="101" t="s">
        <v>3531</v>
      </c>
      <c r="V5" s="56"/>
      <c r="W5" s="110"/>
      <c r="X5" s="110"/>
      <c r="Y5" s="110"/>
      <c r="Z5" s="110"/>
      <c r="AA5" s="110"/>
    </row>
    <row r="6" spans="1:27" ht="30">
      <c r="A6" s="22" t="s">
        <v>114</v>
      </c>
      <c r="B6" s="23" t="s">
        <v>80</v>
      </c>
      <c r="C6" s="23" t="s">
        <v>3549</v>
      </c>
      <c r="D6" s="24" t="s">
        <v>42</v>
      </c>
      <c r="E6" s="24" t="s">
        <v>3572</v>
      </c>
      <c r="K6" s="27" t="s">
        <v>3485</v>
      </c>
      <c r="L6" s="27" t="s">
        <v>3486</v>
      </c>
      <c r="M6" s="27" t="s">
        <v>3521</v>
      </c>
      <c r="N6" s="101" t="s">
        <v>3494</v>
      </c>
      <c r="O6" s="56"/>
      <c r="P6" s="56"/>
      <c r="Q6" s="27" t="s">
        <v>3487</v>
      </c>
      <c r="R6" s="27" t="s">
        <v>3482</v>
      </c>
      <c r="S6" s="27" t="s">
        <v>3489</v>
      </c>
      <c r="T6" s="27" t="s">
        <v>3490</v>
      </c>
      <c r="U6" s="102" t="s">
        <v>3532</v>
      </c>
      <c r="V6" s="56"/>
      <c r="W6" s="110"/>
      <c r="X6" s="110"/>
      <c r="Y6" s="110"/>
      <c r="Z6" s="110"/>
      <c r="AA6" s="110"/>
    </row>
    <row r="7" spans="1:27">
      <c r="A7" s="25" t="s">
        <v>24</v>
      </c>
      <c r="B7" s="26" t="s">
        <v>80</v>
      </c>
      <c r="C7" s="26" t="s">
        <v>3550</v>
      </c>
      <c r="D7" s="27" t="s">
        <v>44</v>
      </c>
      <c r="K7" s="24" t="s">
        <v>3491</v>
      </c>
      <c r="L7" s="24" t="s">
        <v>3492</v>
      </c>
      <c r="M7" s="24" t="s">
        <v>3493</v>
      </c>
      <c r="N7" s="102" t="s">
        <v>3498</v>
      </c>
      <c r="O7" s="56"/>
      <c r="P7" s="56"/>
      <c r="Q7" s="24" t="s">
        <v>3525</v>
      </c>
      <c r="R7" s="24" t="s">
        <v>3488</v>
      </c>
      <c r="S7" s="24" t="s">
        <v>3529</v>
      </c>
      <c r="T7" s="24" t="s">
        <v>3496</v>
      </c>
      <c r="U7" s="101"/>
      <c r="V7" s="56"/>
      <c r="W7" s="110"/>
      <c r="X7" s="110"/>
      <c r="Y7" s="110" t="s">
        <v>3542</v>
      </c>
      <c r="Z7" s="110" t="s">
        <v>3543</v>
      </c>
      <c r="AA7" s="110" t="s">
        <v>3544</v>
      </c>
    </row>
    <row r="8" spans="1:27" ht="15" customHeight="1">
      <c r="A8" s="22" t="s">
        <v>25</v>
      </c>
      <c r="B8" s="23" t="s">
        <v>80</v>
      </c>
      <c r="C8" s="23" t="s">
        <v>3551</v>
      </c>
      <c r="D8" s="24" t="s">
        <v>46</v>
      </c>
      <c r="K8" s="27" t="s">
        <v>3497</v>
      </c>
      <c r="L8" s="27" t="s">
        <v>3519</v>
      </c>
      <c r="M8" s="17" t="s">
        <v>3571</v>
      </c>
      <c r="N8" s="101" t="s">
        <v>3503</v>
      </c>
      <c r="O8" s="56"/>
      <c r="P8" s="56"/>
      <c r="Q8" s="27" t="s">
        <v>3499</v>
      </c>
      <c r="R8" s="27" t="s">
        <v>3495</v>
      </c>
      <c r="S8" s="27" t="s">
        <v>3500</v>
      </c>
      <c r="T8" s="102" t="s">
        <v>3501</v>
      </c>
      <c r="U8" s="111"/>
      <c r="V8" s="56"/>
      <c r="W8" s="110"/>
      <c r="X8" s="110"/>
      <c r="Y8" s="110"/>
      <c r="Z8" s="110"/>
      <c r="AA8" s="110"/>
    </row>
    <row r="9" spans="1:27">
      <c r="A9" s="25" t="s">
        <v>26</v>
      </c>
      <c r="B9" s="26" t="s">
        <v>80</v>
      </c>
      <c r="C9" s="26" t="s">
        <v>3552</v>
      </c>
      <c r="D9" s="27" t="s">
        <v>48</v>
      </c>
      <c r="K9" s="24" t="s">
        <v>3502</v>
      </c>
      <c r="L9" s="24"/>
      <c r="M9" s="24" t="s">
        <v>3522</v>
      </c>
      <c r="N9" s="102" t="s">
        <v>3587</v>
      </c>
      <c r="O9" s="56"/>
      <c r="P9" s="56"/>
      <c r="Q9" s="24" t="s">
        <v>3504</v>
      </c>
      <c r="R9" s="24" t="s">
        <v>3527</v>
      </c>
      <c r="S9" s="24" t="s">
        <v>3506</v>
      </c>
      <c r="T9" s="101" t="s">
        <v>3507</v>
      </c>
      <c r="U9" s="56"/>
      <c r="V9" s="56"/>
      <c r="W9" s="110"/>
      <c r="X9" s="110"/>
      <c r="Y9" s="110"/>
      <c r="Z9" s="110"/>
      <c r="AA9" s="110"/>
    </row>
    <row r="10" spans="1:27">
      <c r="A10" s="22" t="s">
        <v>3369</v>
      </c>
      <c r="B10" s="23" t="s">
        <v>80</v>
      </c>
      <c r="C10" s="23" t="s">
        <v>3553</v>
      </c>
      <c r="D10" s="24" t="s">
        <v>0</v>
      </c>
      <c r="E10" s="106" t="b">
        <v>1</v>
      </c>
      <c r="F10" s="106">
        <f>E10*1</f>
        <v>1</v>
      </c>
      <c r="K10" s="102" t="s">
        <v>3508</v>
      </c>
      <c r="L10" s="111"/>
      <c r="M10" s="111"/>
      <c r="N10" s="101" t="s">
        <v>3509</v>
      </c>
      <c r="O10" s="56"/>
      <c r="P10" s="56"/>
      <c r="Q10" s="27" t="s">
        <v>3526</v>
      </c>
      <c r="R10" s="27" t="s">
        <v>3505</v>
      </c>
      <c r="S10" s="27" t="s">
        <v>3510</v>
      </c>
      <c r="T10" s="102" t="s">
        <v>3511</v>
      </c>
      <c r="U10" s="56"/>
      <c r="V10" s="56"/>
      <c r="W10" s="110"/>
      <c r="X10" s="110"/>
      <c r="Y10" s="110"/>
      <c r="Z10" s="110"/>
      <c r="AA10" s="110"/>
    </row>
    <row r="11" spans="1:27">
      <c r="A11" s="25" t="s">
        <v>3370</v>
      </c>
      <c r="B11" s="26" t="s">
        <v>80</v>
      </c>
      <c r="C11" s="26" t="s">
        <v>3554</v>
      </c>
      <c r="D11" s="27" t="s">
        <v>52</v>
      </c>
      <c r="K11" s="101" t="s">
        <v>3512</v>
      </c>
      <c r="L11" s="56"/>
      <c r="M11" s="56"/>
      <c r="N11" s="102" t="s">
        <v>3586</v>
      </c>
      <c r="O11" s="56"/>
      <c r="P11" s="56"/>
      <c r="Q11" s="24"/>
      <c r="R11" s="24" t="s">
        <v>3528</v>
      </c>
      <c r="S11" s="24" t="s">
        <v>3513</v>
      </c>
      <c r="T11" s="101" t="s">
        <v>3514</v>
      </c>
      <c r="U11" s="56"/>
      <c r="V11" s="56"/>
      <c r="W11" s="110"/>
      <c r="X11" s="110"/>
      <c r="Y11" s="110"/>
      <c r="Z11" s="110"/>
      <c r="AA11" s="110"/>
    </row>
    <row r="12" spans="1:27">
      <c r="A12" s="22" t="s">
        <v>3371</v>
      </c>
      <c r="B12" s="23" t="s">
        <v>80</v>
      </c>
      <c r="C12" s="23" t="s">
        <v>3555</v>
      </c>
      <c r="D12" s="24" t="s">
        <v>53</v>
      </c>
      <c r="K12" s="102" t="s">
        <v>3515</v>
      </c>
      <c r="L12" s="56"/>
      <c r="M12" s="56"/>
      <c r="O12" s="56"/>
      <c r="P12" s="56"/>
      <c r="Q12" s="111"/>
      <c r="R12" s="27"/>
      <c r="S12" s="27" t="s">
        <v>3516</v>
      </c>
      <c r="T12" s="102"/>
      <c r="U12" s="56"/>
      <c r="V12" s="56"/>
      <c r="W12" s="110"/>
      <c r="X12" s="110"/>
      <c r="Y12" s="110"/>
      <c r="Z12" s="110"/>
      <c r="AA12" s="110"/>
    </row>
    <row r="13" spans="1:27" ht="16.5" customHeight="1">
      <c r="A13" s="25" t="s">
        <v>3281</v>
      </c>
      <c r="B13" s="26" t="s">
        <v>80</v>
      </c>
      <c r="C13" s="26" t="s">
        <v>3556</v>
      </c>
      <c r="D13" s="27" t="s">
        <v>3282</v>
      </c>
      <c r="K13" s="101" t="s">
        <v>3517</v>
      </c>
      <c r="L13" s="56"/>
      <c r="M13" s="56"/>
      <c r="N13" s="111"/>
      <c r="O13" s="56"/>
      <c r="P13" s="56"/>
      <c r="Q13" s="56"/>
      <c r="R13" s="56"/>
      <c r="S13" s="101" t="s">
        <v>3545</v>
      </c>
      <c r="T13" s="111"/>
      <c r="U13" s="56"/>
      <c r="V13" s="56"/>
      <c r="W13" s="110"/>
      <c r="X13" s="110"/>
      <c r="Y13" s="110"/>
      <c r="Z13" s="110"/>
      <c r="AA13" s="110"/>
    </row>
    <row r="14" spans="1:27">
      <c r="A14" s="22" t="s">
        <v>3364</v>
      </c>
      <c r="B14" s="23" t="s">
        <v>80</v>
      </c>
      <c r="C14" s="23" t="s">
        <v>3557</v>
      </c>
      <c r="D14" s="24" t="s">
        <v>3366</v>
      </c>
      <c r="E14" s="105" t="e">
        <f>IF(PAF!#REF!=$Y$2,"SPE",IF(PAF!#REF!=$Z$2,"SPM",IF(PAF!#REF!=$AA$2,"SPLH",IF(PAF!#REF!=$K$2,"AT",IF(PAF!#REF!=$L$2,"WTO",IF(PAF!#REF!=$A$22,"ES",IF(PAF!#REF!=$A$4,"FWT",IF(PAF!#REF!=$O$2,"hon",IF(PAF!#REF!=$P$2,"Inv",IF(PAF!#REF!=$P$2,"Inv",IF(PAF!#REF!=$Q$2,"MT",IF(PAF!#REF!=R$2,"NT",IF(PAF!#REF!=$S$2,"OSR",IF(PAF!#REF!=$A$10,"PM",IF(PAF!#REF!=$U$2,"PW",IF(PAF!#REF!=$A$12,"re",IF(PAF!#REF!=$W$2,"OT",IF(PAF!#REF!=$X$2,"OTSeven","?"))))))))))))))))))</f>
        <v>#REF!</v>
      </c>
      <c r="K14" s="102" t="s">
        <v>3385</v>
      </c>
      <c r="L14" s="56"/>
      <c r="M14" s="56"/>
      <c r="N14" s="56"/>
      <c r="O14" s="56"/>
      <c r="P14" s="56"/>
      <c r="Q14" s="56"/>
      <c r="R14" s="56"/>
      <c r="S14" s="112"/>
      <c r="T14" s="56"/>
      <c r="U14" s="56"/>
      <c r="V14" s="56"/>
      <c r="W14" s="110"/>
      <c r="X14" s="110"/>
      <c r="Y14" s="110"/>
      <c r="Z14" s="110"/>
      <c r="AA14" s="110"/>
    </row>
    <row r="15" spans="1:27">
      <c r="A15" s="52" t="s">
        <v>3534</v>
      </c>
      <c r="B15" s="53" t="s">
        <v>80</v>
      </c>
      <c r="C15" s="26" t="s">
        <v>3558</v>
      </c>
      <c r="D15" s="27" t="s">
        <v>3537</v>
      </c>
      <c r="K15" s="101"/>
      <c r="L15" s="56"/>
      <c r="M15" s="56"/>
      <c r="N15" s="56"/>
      <c r="O15" s="56"/>
      <c r="P15" s="56"/>
      <c r="Q15" s="56"/>
      <c r="R15" s="56"/>
      <c r="S15" s="111"/>
      <c r="T15" s="56"/>
      <c r="U15" s="56"/>
      <c r="V15" s="56"/>
      <c r="W15" s="110"/>
      <c r="X15" s="110"/>
      <c r="Y15" s="110"/>
      <c r="Z15" s="110"/>
      <c r="AA15" s="110"/>
    </row>
    <row r="16" spans="1:27">
      <c r="A16" s="22" t="s">
        <v>3535</v>
      </c>
      <c r="B16" s="23" t="s">
        <v>80</v>
      </c>
      <c r="C16" s="23" t="s">
        <v>3559</v>
      </c>
      <c r="D16" s="24" t="s">
        <v>3538</v>
      </c>
      <c r="E16" s="24" t="s">
        <v>3629</v>
      </c>
    </row>
    <row r="17" spans="1:11">
      <c r="A17" s="25" t="s">
        <v>3536</v>
      </c>
      <c r="B17" s="26" t="s">
        <v>80</v>
      </c>
      <c r="C17" s="26" t="s">
        <v>3560</v>
      </c>
      <c r="D17" s="27" t="s">
        <v>3539</v>
      </c>
      <c r="E17" s="100" t="s">
        <v>88</v>
      </c>
    </row>
    <row r="18" spans="1:11">
      <c r="A18" s="22"/>
      <c r="B18" s="23"/>
      <c r="C18" s="23"/>
      <c r="D18" s="24"/>
      <c r="E18" s="100" t="s">
        <v>3357</v>
      </c>
    </row>
    <row r="19" spans="1:11">
      <c r="A19" s="22" t="s">
        <v>3631</v>
      </c>
      <c r="B19" s="108"/>
      <c r="C19" s="108"/>
      <c r="D19" s="109"/>
      <c r="E19" t="s">
        <v>3360</v>
      </c>
    </row>
    <row r="20" spans="1:11">
      <c r="A20" s="25" t="s">
        <v>18</v>
      </c>
      <c r="B20" s="26" t="s">
        <v>135</v>
      </c>
      <c r="C20" s="26" t="str">
        <f t="shared" ref="C20:C24" si="1">A20&amp;B20</f>
        <v>Assessment/Testing (Part Time)Part Time</v>
      </c>
      <c r="D20" s="27" t="s">
        <v>32</v>
      </c>
      <c r="E20" s="24" t="s">
        <v>3629</v>
      </c>
    </row>
    <row r="21" spans="1:11">
      <c r="A21" s="22" t="s">
        <v>19</v>
      </c>
      <c r="B21" s="23" t="s">
        <v>135</v>
      </c>
      <c r="C21" s="23" t="str">
        <f t="shared" si="1"/>
        <v>Attend Workshops/Training/OrientationPart Time</v>
      </c>
      <c r="D21" s="24" t="s">
        <v>34</v>
      </c>
      <c r="E21" s="24" t="s">
        <v>3361</v>
      </c>
    </row>
    <row r="22" spans="1:11">
      <c r="A22" s="25" t="s">
        <v>3368</v>
      </c>
      <c r="B22" s="26" t="s">
        <v>135</v>
      </c>
      <c r="C22" s="26" t="str">
        <f t="shared" si="1"/>
        <v>Event SupportPart Time</v>
      </c>
      <c r="D22" s="27" t="s">
        <v>36</v>
      </c>
      <c r="E22" s="27" t="s">
        <v>3356</v>
      </c>
    </row>
    <row r="23" spans="1:11">
      <c r="A23" s="22" t="s">
        <v>3573</v>
      </c>
      <c r="B23" s="23" t="s">
        <v>135</v>
      </c>
      <c r="C23" s="23" t="str">
        <f t="shared" si="1"/>
        <v>Facilitate Workshops/TrainingPart Time</v>
      </c>
      <c r="D23" s="24" t="s">
        <v>38</v>
      </c>
      <c r="E23" s="24" t="s">
        <v>3355</v>
      </c>
    </row>
    <row r="24" spans="1:11">
      <c r="A24" s="25" t="s">
        <v>23</v>
      </c>
      <c r="B24" s="26" t="s">
        <v>135</v>
      </c>
      <c r="C24" s="26" t="str">
        <f t="shared" si="1"/>
        <v>HonorariumPart Time</v>
      </c>
      <c r="D24" s="27" t="s">
        <v>41</v>
      </c>
      <c r="E24" s="27" t="s">
        <v>3354</v>
      </c>
    </row>
    <row r="25" spans="1:11">
      <c r="A25" s="22" t="s">
        <v>114</v>
      </c>
      <c r="B25" s="23" t="s">
        <v>135</v>
      </c>
      <c r="C25" s="23" t="s">
        <v>3562</v>
      </c>
      <c r="D25" s="24" t="s">
        <v>43</v>
      </c>
      <c r="E25" s="24" t="s">
        <v>3358</v>
      </c>
    </row>
    <row r="26" spans="1:11">
      <c r="A26" s="25" t="s">
        <v>24</v>
      </c>
      <c r="B26" s="26" t="s">
        <v>135</v>
      </c>
      <c r="C26" s="26" t="s">
        <v>3563</v>
      </c>
      <c r="D26" s="27" t="s">
        <v>45</v>
      </c>
      <c r="J26" s="192" t="s">
        <v>3630</v>
      </c>
    </row>
    <row r="27" spans="1:11" ht="17.25" customHeight="1">
      <c r="A27" s="22" t="s">
        <v>25</v>
      </c>
      <c r="B27" s="23" t="s">
        <v>135</v>
      </c>
      <c r="C27" s="23" t="s">
        <v>3564</v>
      </c>
      <c r="D27" s="101" t="s">
        <v>47</v>
      </c>
      <c r="E27" s="24"/>
      <c r="F27" s="24"/>
      <c r="G27" s="24"/>
      <c r="H27" s="24"/>
      <c r="I27" s="24"/>
      <c r="J27" t="s">
        <v>2250</v>
      </c>
      <c r="K27" s="192" t="s">
        <v>2250</v>
      </c>
    </row>
    <row r="28" spans="1:11" ht="30">
      <c r="A28" s="25" t="s">
        <v>26</v>
      </c>
      <c r="B28" s="26" t="s">
        <v>135</v>
      </c>
      <c r="C28" s="26" t="s">
        <v>3565</v>
      </c>
      <c r="D28" s="102" t="s">
        <v>49</v>
      </c>
      <c r="E28" s="104">
        <v>5</v>
      </c>
      <c r="F28" s="100" t="s">
        <v>3324</v>
      </c>
      <c r="G28" s="100" t="s">
        <v>2245</v>
      </c>
      <c r="H28" s="100">
        <v>2</v>
      </c>
      <c r="I28" s="100" t="s">
        <v>3345</v>
      </c>
      <c r="J28" s="191" t="str">
        <f>IF(OR(PAF!$K$8="",PAF!$K$8=$E$16),"",IF(PAF!$K$8=$E$25,H28,IF(OR(PAF!$K$8=$E$17,PAF!$K$8=$E$22,PAF!$K$8=$E$23,PAF!$K$8=$E$24),E28,IF(OR(PAF!$K$8=$E$18,PAF!$K$8=$E$21),G28,""))))</f>
        <v/>
      </c>
      <c r="K28" s="191" t="str">
        <f>IF(OR(PAF!$K$8=$E$18,PAF!$K$8=$E$21),F28,IF(PAF!$K$8=$E$25,I28,""))</f>
        <v/>
      </c>
    </row>
    <row r="29" spans="1:11" ht="30">
      <c r="A29" s="22" t="s">
        <v>3369</v>
      </c>
      <c r="B29" s="23" t="s">
        <v>135</v>
      </c>
      <c r="C29" s="23" t="s">
        <v>3582</v>
      </c>
      <c r="D29" s="101" t="s">
        <v>50</v>
      </c>
      <c r="E29" s="103">
        <v>6</v>
      </c>
      <c r="F29" s="24" t="s">
        <v>3325</v>
      </c>
      <c r="G29" s="24" t="s">
        <v>3330</v>
      </c>
      <c r="H29" s="24">
        <v>3</v>
      </c>
      <c r="I29" s="24" t="s">
        <v>3346</v>
      </c>
      <c r="J29" s="191" t="str">
        <f>IF(OR(PAF!$K$8="",PAF!$K$8=$E$16),"",IF(PAF!$K$8=$E$25,H29,IF(OR(PAF!$K$8=$E$17,PAF!$K$8=$E$22,PAF!$K$8=$E$23,PAF!$K$8=$E$24),E29,IF(OR(PAF!$K$8=$E$18,PAF!$K$8=$E$21),G29,""))))</f>
        <v/>
      </c>
      <c r="K29" s="191" t="str">
        <f>IF(OR(PAF!$K$8=$E$18,PAF!$K$8=$E$21),F29,IF(PAF!$K$8=$E$25,I29,""))</f>
        <v/>
      </c>
    </row>
    <row r="30" spans="1:11" ht="30">
      <c r="A30" s="25" t="s">
        <v>3370</v>
      </c>
      <c r="B30" s="26" t="s">
        <v>135</v>
      </c>
      <c r="C30" s="26" t="s">
        <v>3583</v>
      </c>
      <c r="D30" s="102" t="s">
        <v>51</v>
      </c>
      <c r="E30" s="104">
        <v>7</v>
      </c>
      <c r="F30" s="100" t="s">
        <v>3326</v>
      </c>
      <c r="G30" s="100" t="s">
        <v>3331</v>
      </c>
      <c r="H30" s="100">
        <v>4</v>
      </c>
      <c r="I30" s="100" t="s">
        <v>3347</v>
      </c>
      <c r="J30" s="191" t="str">
        <f>IF(OR(PAF!$K$8="",PAF!$K$8=$E$16),"",IF(PAF!$K$8=$E$25,H30,IF(OR(PAF!$K$8=$E$17,PAF!$K$8=$E$22,PAF!$K$8=$E$23,PAF!$K$8=$E$24),E30,IF(OR(PAF!$K$8=$E$18,PAF!$K$8=$E$21),G30,""))))</f>
        <v/>
      </c>
      <c r="K30" s="191" t="str">
        <f>IF(OR(PAF!$K$8=$E$18,PAF!$K$8=$E$21),F30,IF(PAF!$K$8=$E$25,I30,""))</f>
        <v/>
      </c>
    </row>
    <row r="31" spans="1:11" ht="30">
      <c r="A31" s="22" t="s">
        <v>3371</v>
      </c>
      <c r="B31" s="23" t="s">
        <v>135</v>
      </c>
      <c r="C31" s="23" t="s">
        <v>3581</v>
      </c>
      <c r="D31" s="101" t="s">
        <v>54</v>
      </c>
      <c r="E31" s="103">
        <v>8</v>
      </c>
      <c r="F31" s="24" t="s">
        <v>3327</v>
      </c>
      <c r="G31" s="24" t="s">
        <v>3332</v>
      </c>
      <c r="H31" s="24">
        <v>5</v>
      </c>
      <c r="I31" s="24" t="s">
        <v>3348</v>
      </c>
      <c r="J31" s="191" t="str">
        <f>IF(OR(PAF!$K$8="",PAF!$K$8=$E$16),"",IF(PAF!$K$8=$E$25,H31,IF(OR(PAF!$K$8=$E$17,PAF!$K$8=$E$22,PAF!$K$8=$E$23,PAF!$K$8=$E$24),E31,IF(OR(PAF!$K$8=$E$18,PAF!$K$8=$E$21),G31,""))))</f>
        <v/>
      </c>
      <c r="K31" s="191" t="b">
        <f>IF(OR(PAF!$K$8=$E$18,PAF!$K$8=$E$21),F31,IF(PAF!$K$8=$E$25,""))</f>
        <v>0</v>
      </c>
    </row>
    <row r="32" spans="1:11" ht="30">
      <c r="A32" s="25" t="s">
        <v>3281</v>
      </c>
      <c r="B32" s="26" t="s">
        <v>135</v>
      </c>
      <c r="C32" s="26" t="s">
        <v>3566</v>
      </c>
      <c r="D32" s="102" t="s">
        <v>3367</v>
      </c>
      <c r="E32" s="104">
        <v>9</v>
      </c>
      <c r="F32" s="100" t="s">
        <v>3328</v>
      </c>
      <c r="G32" s="100" t="s">
        <v>3333</v>
      </c>
      <c r="H32" s="100">
        <v>6</v>
      </c>
      <c r="I32" s="100" t="s">
        <v>3349</v>
      </c>
      <c r="J32" s="191" t="str">
        <f>IF(OR(PAF!$K$8="",PAF!$K$8=$E$16),"",IF(PAF!$K$8=$E$25,H32,IF(OR(PAF!$K$8=$E$17,PAF!$K$8=$E$22,PAF!$K$8=$E$23,PAF!$K$8=$E$24),E32,IF(OR(PAF!$K$8=$E$18,PAF!$K$8=$E$21),G32,""))))</f>
        <v/>
      </c>
      <c r="K32" s="191" t="b">
        <f>IF(OR(PAF!$K$8=$E$18,PAF!$K$8=$E$21),F32,IF(PAF!$K$8=$E$25,""))</f>
        <v>0</v>
      </c>
    </row>
    <row r="33" spans="1:11" ht="30">
      <c r="A33" s="22" t="s">
        <v>3364</v>
      </c>
      <c r="B33" s="23" t="s">
        <v>135</v>
      </c>
      <c r="C33" s="23" t="s">
        <v>3567</v>
      </c>
      <c r="D33" s="101" t="s">
        <v>3366</v>
      </c>
      <c r="E33" s="103">
        <v>10</v>
      </c>
      <c r="F33" s="24" t="s">
        <v>3329</v>
      </c>
      <c r="G33" s="24" t="s">
        <v>2243</v>
      </c>
      <c r="H33" s="24">
        <v>7</v>
      </c>
      <c r="I33" s="24" t="s">
        <v>3350</v>
      </c>
      <c r="J33" s="191" t="str">
        <f>IF(OR(PAF!$K$8="",PAF!$K$8=$E$16),"",IF(PAF!$K$8=$E$25,H33,IF(OR(PAF!$K$8=$E$17,PAF!$K$8=$E$22,PAF!$K$8=$E$23,PAF!$K$8=$E$24),E33,IF(OR(PAF!$K$8=$E$18,PAF!$K$8=$E$21),G33,""))))</f>
        <v/>
      </c>
      <c r="K33" s="191" t="b">
        <f>IF(OR(PAF!$K$8=$E$18,PAF!$K$8=$E$21),F33,IF(PAF!$K$8=$E$25,""))</f>
        <v>0</v>
      </c>
    </row>
    <row r="34" spans="1:11" ht="30">
      <c r="A34" s="25" t="s">
        <v>3534</v>
      </c>
      <c r="B34" s="26" t="s">
        <v>135</v>
      </c>
      <c r="C34" s="26" t="s">
        <v>3568</v>
      </c>
      <c r="D34" s="102" t="s">
        <v>3537</v>
      </c>
      <c r="E34" s="104">
        <v>11</v>
      </c>
      <c r="F34" s="100" t="str">
        <f>""</f>
        <v/>
      </c>
      <c r="G34" s="100" t="s">
        <v>3334</v>
      </c>
      <c r="H34" s="100">
        <v>8</v>
      </c>
      <c r="I34" s="100" t="s">
        <v>3351</v>
      </c>
      <c r="J34" s="191" t="str">
        <f>IF(OR(PAF!$K$8="",PAF!$K$8=$E$16),"",IF(PAF!$K$8=$E$25,H34,IF(OR(PAF!$K$8=$E$17,PAF!$K$8=$E$22,PAF!$K$8=$E$23,PAF!$K$8=$E$24),E34,IF(OR(PAF!$K$8=$E$18,PAF!$K$8=$E$21),G34,""))))</f>
        <v/>
      </c>
      <c r="K34" s="191" t="b">
        <f>IF(OR(PAF!$K$8=$E$18,PAF!$K$8=$E$21),F34,IF(PAF!$K$8=$E$25,""))</f>
        <v>0</v>
      </c>
    </row>
    <row r="35" spans="1:11" ht="30">
      <c r="A35" s="22" t="s">
        <v>3535</v>
      </c>
      <c r="B35" s="23" t="s">
        <v>135</v>
      </c>
      <c r="C35" s="23" t="s">
        <v>3569</v>
      </c>
      <c r="D35" s="101" t="s">
        <v>3538</v>
      </c>
      <c r="E35" s="103">
        <v>12</v>
      </c>
      <c r="F35" s="24" t="str">
        <f>""</f>
        <v/>
      </c>
      <c r="G35" s="24" t="s">
        <v>3335</v>
      </c>
      <c r="H35" s="24" t="str">
        <f>""</f>
        <v/>
      </c>
      <c r="I35" s="24" t="s">
        <v>3352</v>
      </c>
      <c r="J35" s="191" t="str">
        <f>IF(OR(PAF!$K$8="",PAF!$K$8=$E$16),"",IF(PAF!$K$8=$E$25,H35,IF(OR(PAF!$K$8=$E$17,PAF!$K$8=$E$22,PAF!$K$8=$E$23,PAF!$K$8=$E$24),E35,IF(OR(PAF!$K$8=$E$18,PAF!$K$8=$E$21),G35,""))))</f>
        <v/>
      </c>
      <c r="K35" s="191" t="b">
        <f>IF(OR(PAF!$K$8=$E$18,PAF!$K$8=$E$21),F35,IF(PAF!$K$8=$E$25,""))</f>
        <v>0</v>
      </c>
    </row>
    <row r="36" spans="1:11" ht="30">
      <c r="A36" s="25" t="s">
        <v>3536</v>
      </c>
      <c r="B36" s="26" t="s">
        <v>135</v>
      </c>
      <c r="C36" s="26" t="s">
        <v>3570</v>
      </c>
      <c r="D36" s="102" t="s">
        <v>3539</v>
      </c>
      <c r="E36" s="104">
        <v>13</v>
      </c>
      <c r="F36" s="100" t="str">
        <f>""</f>
        <v/>
      </c>
      <c r="G36" s="100" t="s">
        <v>3336</v>
      </c>
      <c r="H36" s="100" t="str">
        <f>""</f>
        <v/>
      </c>
      <c r="I36" s="100" t="s">
        <v>3353</v>
      </c>
      <c r="J36" s="191" t="str">
        <f>IF(OR(PAF!$K$8="",PAF!$K$8=$E$16),"",IF(PAF!$K$8=$E$25,H36,IF(OR(PAF!$K$8=$E$17,PAF!$K$8=$E$22,PAF!$K$8=$E$23,PAF!$K$8=$E$24),E36,IF(OR(PAF!$K$8=$E$18,PAF!$K$8=$E$21),G36,""))))</f>
        <v/>
      </c>
      <c r="K36" s="191" t="b">
        <f>IF(OR(PAF!$K$8=$E$18,PAF!$K$8=$E$21),F36,IF(PAF!$K$8=$E$25,""))</f>
        <v>0</v>
      </c>
    </row>
    <row r="37" spans="1:11">
      <c r="A37" s="22"/>
      <c r="B37" s="23"/>
      <c r="C37" s="23"/>
      <c r="D37" s="101"/>
      <c r="E37" s="103">
        <v>14</v>
      </c>
      <c r="F37" s="24" t="str">
        <f>""</f>
        <v/>
      </c>
      <c r="G37" s="24" t="s">
        <v>3337</v>
      </c>
      <c r="H37" s="24" t="str">
        <f>""</f>
        <v/>
      </c>
      <c r="I37" s="24" t="str">
        <f>""</f>
        <v/>
      </c>
      <c r="J37" s="191" t="str">
        <f>IF(OR(PAF!$K$8="",PAF!$K$8=$E$16),"",IF(PAF!$K$8=$E$25,H37,IF(OR(PAF!$K$8=$E$17,PAF!$K$8=$E$22,PAF!$K$8=$E$23,PAF!$K$8=$E$24),E37,IF(OR(PAF!$K$8=$E$18,PAF!$K$8=$E$21),G37,""))))</f>
        <v/>
      </c>
      <c r="K37" s="191" t="str">
        <f>IF(OR(PAF!$K$8=$E$18,PAF!$K$8=$E$21),F37,IF(PAF!$K$8=$E$25,I37,""))</f>
        <v/>
      </c>
    </row>
    <row r="38" spans="1:11">
      <c r="A38" s="55"/>
      <c r="E38" s="104">
        <v>15</v>
      </c>
      <c r="F38" s="100" t="str">
        <f>""</f>
        <v/>
      </c>
      <c r="G38" s="100" t="s">
        <v>3338</v>
      </c>
      <c r="H38" s="100" t="str">
        <f>""</f>
        <v/>
      </c>
      <c r="I38" s="100" t="str">
        <f>""</f>
        <v/>
      </c>
      <c r="J38" s="191" t="str">
        <f>IF(OR(PAF!$K$8="",PAF!$K$8=$E$16),"",IF(PAF!$K$8=$E$25,H38,IF(OR(PAF!$K$8=$E$17,PAF!$K$8=$E$22,PAF!$K$8=$E$23,PAF!$K$8=$E$24),E38,IF(OR(PAF!$K$8=$E$18,PAF!$K$8=$E$21),G38,""))))</f>
        <v/>
      </c>
      <c r="K38" s="191" t="str">
        <f>IF(OR(PAF!$K$8=$E$18,PAF!$K$8=$E$21),F38,IF(PAF!$K$8=$E$25,I38,""))</f>
        <v/>
      </c>
    </row>
    <row r="39" spans="1:11">
      <c r="A39" s="55"/>
      <c r="E39" s="103">
        <v>16</v>
      </c>
      <c r="F39" s="24" t="str">
        <f>""</f>
        <v/>
      </c>
      <c r="G39" s="24" t="s">
        <v>3339</v>
      </c>
      <c r="H39" s="24" t="str">
        <f>""</f>
        <v/>
      </c>
      <c r="I39" s="24" t="str">
        <f>""</f>
        <v/>
      </c>
      <c r="J39" s="191" t="str">
        <f>IF(OR(PAF!$K$8="",PAF!$K$8=$E$16),"",IF(PAF!$K$8=$E$25,H39,IF(OR(PAF!$K$8=$E$17,PAF!$K$8=$E$22,PAF!$K$8=$E$23,PAF!$K$8=$E$24),E39,IF(OR(PAF!$K$8=$E$18,PAF!$K$8=$E$21),G39,""))))</f>
        <v/>
      </c>
      <c r="K39" s="191" t="str">
        <f>IF(OR(PAF!$K$8=$E$18,PAF!$K$8=$E$21),F39,IF(PAF!$K$8=$E$25,I39,""))</f>
        <v/>
      </c>
    </row>
    <row r="40" spans="1:11">
      <c r="E40" s="104">
        <v>17</v>
      </c>
      <c r="F40" s="100" t="str">
        <f>""</f>
        <v/>
      </c>
      <c r="G40" s="100" t="str">
        <f>""</f>
        <v/>
      </c>
      <c r="H40" s="100" t="str">
        <f>""</f>
        <v/>
      </c>
      <c r="I40" s="100" t="str">
        <f>""</f>
        <v/>
      </c>
      <c r="J40" s="191" t="str">
        <f>IF(OR(PAF!$K$8="",PAF!$K$8=$E$16),"",IF(PAF!$K$8=$E$25,H40,IF(OR(PAF!$K$8=$E$17,PAF!$K$8=$E$22,PAF!$K$8=$E$23,PAF!$K$8=$E$24),E40,IF(OR(PAF!$K$8=$E$18,PAF!$K$8=$E$21),G40,""))))</f>
        <v/>
      </c>
      <c r="K40" s="191" t="str">
        <f>IF(OR(PAF!$K$8=$E$18,PAF!$K$8=$E$21),F40,IF(PAF!$K$8=$E$25,I40,""))</f>
        <v/>
      </c>
    </row>
    <row r="41" spans="1:11">
      <c r="E41" s="103">
        <v>18</v>
      </c>
      <c r="F41" s="24" t="str">
        <f>""</f>
        <v/>
      </c>
      <c r="G41" s="24" t="str">
        <f>""</f>
        <v/>
      </c>
      <c r="H41" s="24" t="str">
        <f>""</f>
        <v/>
      </c>
      <c r="I41" s="24" t="str">
        <f>""</f>
        <v/>
      </c>
      <c r="J41" s="191" t="str">
        <f>IF(OR(PAF!$K$8="",PAF!$K$8=$E$16),"",IF(PAF!$K$8=$E$25,H41,IF(OR(PAF!$K$8=$E$17,PAF!$K$8=$E$22,PAF!$K$8=$E$23,PAF!$K$8=$E$24),E41,IF(OR(PAF!$K$8=$E$18,PAF!$K$8=$E$21),G41,""))))</f>
        <v/>
      </c>
      <c r="K41" s="191" t="str">
        <f>IF(OR(PAF!$K$8=$E$18,PAF!$K$8=$E$21),F41,IF(PAF!$K$8=$E$25,I41,""))</f>
        <v/>
      </c>
    </row>
    <row r="42" spans="1:11">
      <c r="E42" s="104">
        <v>19</v>
      </c>
      <c r="F42" s="100" t="str">
        <f>""</f>
        <v/>
      </c>
      <c r="G42" s="100" t="str">
        <f>""</f>
        <v/>
      </c>
      <c r="H42" s="100" t="str">
        <f>""</f>
        <v/>
      </c>
      <c r="I42" s="100" t="str">
        <f>""</f>
        <v/>
      </c>
      <c r="J42" s="191" t="str">
        <f>IF(OR(PAF!$K$8="",PAF!$K$8=$E$16),"",IF(PAF!$K$8=$E$25,H42,IF(OR(PAF!$K$8=$E$17,PAF!$K$8=$E$22,PAF!$K$8=$E$23,PAF!$K$8=$E$24),E42,IF(OR(PAF!$K$8=$E$18,PAF!$K$8=$E$21),G42,""))))</f>
        <v/>
      </c>
      <c r="K42" s="191" t="str">
        <f>IF(OR(PAF!$K$8=$E$18,PAF!$K$8=$E$21),F42,IF(PAF!$K$8=$E$25,I42,""))</f>
        <v/>
      </c>
    </row>
    <row r="43" spans="1:11">
      <c r="E43" s="103">
        <v>20</v>
      </c>
      <c r="F43" s="24" t="str">
        <f>""</f>
        <v/>
      </c>
      <c r="G43" s="24" t="str">
        <f>""</f>
        <v/>
      </c>
      <c r="H43" s="24" t="str">
        <f>""</f>
        <v/>
      </c>
      <c r="I43" s="24" t="str">
        <f>""</f>
        <v/>
      </c>
      <c r="J43" s="191" t="str">
        <f>IF(OR(PAF!$K$8="",PAF!$K$8=$E$16),"",IF(PAF!$K$8=$E$25,H43,IF(OR(PAF!$K$8=$E$17,PAF!$K$8=$E$22,PAF!$K$8=$E$23,PAF!$K$8=$E$24),E43,IF(OR(PAF!$K$8=$E$18,PAF!$K$8=$E$21),G43,""))))</f>
        <v/>
      </c>
      <c r="K43" s="191" t="str">
        <f>IF(OR(PAF!$K$8=$E$18,PAF!$K$8=$E$21),F43,IF(PAF!$K$8=$E$25,I43,""))</f>
        <v/>
      </c>
    </row>
    <row r="44" spans="1:11">
      <c r="E44" s="104">
        <v>21</v>
      </c>
      <c r="F44" s="100" t="str">
        <f>""</f>
        <v/>
      </c>
      <c r="G44" s="100" t="str">
        <f>""</f>
        <v/>
      </c>
      <c r="H44" s="100" t="str">
        <f>""</f>
        <v/>
      </c>
      <c r="I44" s="100" t="str">
        <f>""</f>
        <v/>
      </c>
      <c r="J44" s="191" t="str">
        <f>IF(OR(PAF!$K$8="",PAF!$K$8=$E$16),"",IF(PAF!$K$8=$E$25,H44,IF(OR(PAF!$K$8=$E$17,PAF!$K$8=$E$22,PAF!$K$8=$E$23,PAF!$K$8=$E$24),E44,IF(OR(PAF!$K$8=$E$18,PAF!$K$8=$E$21),G44,""))))</f>
        <v/>
      </c>
      <c r="K44" s="191" t="str">
        <f>IF(OR(PAF!$K$8=$E$18,PAF!$K$8=$E$21),F44,IF(PAF!$K$8=$E$25,I44,""))</f>
        <v/>
      </c>
    </row>
  </sheetData>
  <sortState xmlns:xlrd2="http://schemas.microsoft.com/office/spreadsheetml/2017/richdata2" ref="E21:E25">
    <sortCondition ref="E21:E25"/>
  </sortState>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E20"/>
  <sheetViews>
    <sheetView workbookViewId="0">
      <selection activeCell="G9" sqref="G9"/>
    </sheetView>
  </sheetViews>
  <sheetFormatPr defaultColWidth="9.140625" defaultRowHeight="12.75"/>
  <cols>
    <col min="1" max="1" width="5.42578125" style="34" bestFit="1" customWidth="1"/>
    <col min="2" max="5" width="14.7109375" style="34" customWidth="1"/>
    <col min="6" max="16384" width="9.140625" style="34"/>
  </cols>
  <sheetData>
    <row r="1" spans="1:5" ht="15.75">
      <c r="A1" s="349" t="s">
        <v>3290</v>
      </c>
      <c r="B1" s="349"/>
      <c r="C1" s="349"/>
      <c r="D1" s="349"/>
      <c r="E1" s="349"/>
    </row>
    <row r="2" spans="1:5">
      <c r="A2" s="350" t="s">
        <v>3291</v>
      </c>
      <c r="B2" s="350"/>
      <c r="C2" s="350"/>
      <c r="D2" s="350"/>
      <c r="E2" s="350"/>
    </row>
    <row r="3" spans="1:5" ht="38.25">
      <c r="A3" s="35" t="s">
        <v>3292</v>
      </c>
      <c r="B3" s="36" t="s">
        <v>3642</v>
      </c>
      <c r="C3" s="36" t="s">
        <v>3295</v>
      </c>
      <c r="D3" s="182" t="s">
        <v>3295</v>
      </c>
      <c r="E3" s="36" t="s">
        <v>3295</v>
      </c>
    </row>
    <row r="4" spans="1:5">
      <c r="A4" s="48">
        <v>5</v>
      </c>
      <c r="B4" s="38">
        <v>67221</v>
      </c>
      <c r="C4" s="38">
        <v>67221</v>
      </c>
      <c r="D4" s="38">
        <v>67221</v>
      </c>
      <c r="E4" s="38">
        <v>67221</v>
      </c>
    </row>
    <row r="5" spans="1:5">
      <c r="A5" s="48">
        <v>6</v>
      </c>
      <c r="B5" s="38">
        <v>70308</v>
      </c>
      <c r="C5" s="38">
        <v>70308</v>
      </c>
      <c r="D5" s="38">
        <v>70308</v>
      </c>
      <c r="E5" s="38">
        <v>70308</v>
      </c>
    </row>
    <row r="6" spans="1:5">
      <c r="A6" s="48">
        <v>7</v>
      </c>
      <c r="B6" s="38">
        <v>73394</v>
      </c>
      <c r="C6" s="38">
        <v>73394</v>
      </c>
      <c r="D6" s="38">
        <v>73394</v>
      </c>
      <c r="E6" s="38">
        <v>73394</v>
      </c>
    </row>
    <row r="7" spans="1:5">
      <c r="A7" s="48">
        <v>8</v>
      </c>
      <c r="B7" s="38">
        <v>76478</v>
      </c>
      <c r="C7" s="38">
        <v>76478</v>
      </c>
      <c r="D7" s="38">
        <v>76478</v>
      </c>
      <c r="E7" s="38">
        <v>76478</v>
      </c>
    </row>
    <row r="8" spans="1:5">
      <c r="A8" s="48">
        <v>9</v>
      </c>
      <c r="B8" s="38">
        <v>79563</v>
      </c>
      <c r="C8" s="38">
        <v>79563</v>
      </c>
      <c r="D8" s="38">
        <v>79563</v>
      </c>
      <c r="E8" s="38">
        <v>79563</v>
      </c>
    </row>
    <row r="9" spans="1:5">
      <c r="A9" s="48">
        <v>10</v>
      </c>
      <c r="B9" s="38">
        <v>82647</v>
      </c>
      <c r="C9" s="38">
        <v>82647</v>
      </c>
      <c r="D9" s="38">
        <v>82647</v>
      </c>
      <c r="E9" s="38">
        <v>82647</v>
      </c>
    </row>
    <row r="10" spans="1:5">
      <c r="A10" s="48">
        <v>11</v>
      </c>
      <c r="B10" s="38">
        <v>85733</v>
      </c>
      <c r="C10" s="38">
        <v>85733</v>
      </c>
      <c r="D10" s="38">
        <v>85733</v>
      </c>
      <c r="E10" s="38">
        <v>85733</v>
      </c>
    </row>
    <row r="11" spans="1:5">
      <c r="A11" s="48">
        <v>12</v>
      </c>
      <c r="B11" s="38">
        <v>88818</v>
      </c>
      <c r="C11" s="38">
        <v>88818</v>
      </c>
      <c r="D11" s="38">
        <v>88818</v>
      </c>
      <c r="E11" s="38">
        <v>88818</v>
      </c>
    </row>
    <row r="12" spans="1:5">
      <c r="A12" s="48">
        <v>13</v>
      </c>
      <c r="B12" s="38">
        <v>91905</v>
      </c>
      <c r="C12" s="38">
        <v>91905</v>
      </c>
      <c r="D12" s="38">
        <v>91905</v>
      </c>
      <c r="E12" s="38">
        <v>91905</v>
      </c>
    </row>
    <row r="13" spans="1:5">
      <c r="A13" s="48">
        <v>14</v>
      </c>
      <c r="B13" s="38">
        <v>94989</v>
      </c>
      <c r="C13" s="38">
        <v>94989</v>
      </c>
      <c r="D13" s="38">
        <v>94989</v>
      </c>
      <c r="E13" s="38">
        <v>94989</v>
      </c>
    </row>
    <row r="14" spans="1:5">
      <c r="A14" s="48">
        <v>15</v>
      </c>
      <c r="B14" s="38">
        <v>98077</v>
      </c>
      <c r="C14" s="38">
        <v>98077</v>
      </c>
      <c r="D14" s="38">
        <v>98077</v>
      </c>
      <c r="E14" s="38">
        <v>98077</v>
      </c>
    </row>
    <row r="15" spans="1:5">
      <c r="A15" s="48">
        <v>16</v>
      </c>
      <c r="B15" s="38">
        <v>101153</v>
      </c>
      <c r="C15" s="38">
        <v>101153</v>
      </c>
      <c r="D15" s="38">
        <v>101153</v>
      </c>
      <c r="E15" s="38">
        <v>101153</v>
      </c>
    </row>
    <row r="16" spans="1:5">
      <c r="A16" s="48">
        <v>17</v>
      </c>
      <c r="B16" s="38">
        <v>104230</v>
      </c>
      <c r="C16" s="38">
        <v>104230</v>
      </c>
      <c r="D16" s="38">
        <v>104230</v>
      </c>
      <c r="E16" s="38">
        <v>104230</v>
      </c>
    </row>
    <row r="17" spans="1:5">
      <c r="A17" s="48">
        <v>18</v>
      </c>
      <c r="B17" s="38">
        <v>107304</v>
      </c>
      <c r="C17" s="38">
        <v>107304</v>
      </c>
      <c r="D17" s="38">
        <v>107304</v>
      </c>
      <c r="E17" s="38">
        <v>107304</v>
      </c>
    </row>
    <row r="18" spans="1:5">
      <c r="A18" s="48">
        <v>19</v>
      </c>
      <c r="B18" s="38">
        <v>110381</v>
      </c>
      <c r="C18" s="38">
        <v>110381</v>
      </c>
      <c r="D18" s="38">
        <v>110381</v>
      </c>
      <c r="E18" s="38">
        <v>110381</v>
      </c>
    </row>
    <row r="19" spans="1:5">
      <c r="A19" s="48">
        <v>20</v>
      </c>
      <c r="B19" s="38">
        <v>113457</v>
      </c>
      <c r="C19" s="38">
        <v>113457</v>
      </c>
      <c r="D19" s="38">
        <v>113457</v>
      </c>
      <c r="E19" s="38">
        <v>113457</v>
      </c>
    </row>
    <row r="20" spans="1:5">
      <c r="A20" s="48">
        <v>21</v>
      </c>
      <c r="B20" s="38">
        <v>116532</v>
      </c>
      <c r="C20" s="38">
        <v>116532</v>
      </c>
      <c r="D20" s="38">
        <v>116532</v>
      </c>
      <c r="E20" s="38">
        <v>116532</v>
      </c>
    </row>
  </sheetData>
  <mergeCells count="2">
    <mergeCell ref="A1:E1"/>
    <mergeCell ref="A2:E2"/>
  </mergeCells>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E43"/>
  <sheetViews>
    <sheetView workbookViewId="0">
      <selection activeCell="D6" sqref="D6"/>
    </sheetView>
  </sheetViews>
  <sheetFormatPr defaultColWidth="9.140625" defaultRowHeight="12.75"/>
  <cols>
    <col min="1" max="1" width="5.7109375" style="34" bestFit="1" customWidth="1"/>
    <col min="2" max="5" width="14.7109375" style="34" customWidth="1"/>
    <col min="6" max="16384" width="9.140625" style="34"/>
  </cols>
  <sheetData>
    <row r="1" spans="1:5" ht="15.75">
      <c r="A1" s="352" t="s">
        <v>3296</v>
      </c>
      <c r="B1" s="352"/>
      <c r="C1" s="352"/>
      <c r="D1" s="352"/>
      <c r="E1" s="352"/>
    </row>
    <row r="2" spans="1:5">
      <c r="A2" s="353" t="s">
        <v>3297</v>
      </c>
      <c r="B2" s="354"/>
      <c r="C2" s="354"/>
      <c r="D2" s="355"/>
      <c r="E2" s="169"/>
    </row>
    <row r="3" spans="1:5" ht="38.25">
      <c r="A3" s="35" t="s">
        <v>3292</v>
      </c>
      <c r="B3" s="36" t="s">
        <v>3293</v>
      </c>
      <c r="C3" s="182" t="s">
        <v>3642</v>
      </c>
      <c r="D3" s="150" t="s">
        <v>3642</v>
      </c>
      <c r="E3" s="36"/>
    </row>
    <row r="4" spans="1:5">
      <c r="A4" s="48">
        <v>5</v>
      </c>
      <c r="B4" s="39">
        <v>79.047169811320757</v>
      </c>
      <c r="C4" s="39">
        <v>84.73</v>
      </c>
      <c r="D4" s="39">
        <v>84.73</v>
      </c>
      <c r="E4" s="39"/>
    </row>
    <row r="5" spans="1:5">
      <c r="A5" s="48">
        <v>6</v>
      </c>
      <c r="B5" s="39">
        <v>82.688679245283026</v>
      </c>
      <c r="C5" s="39">
        <v>88.62</v>
      </c>
      <c r="D5" s="39">
        <v>88.62</v>
      </c>
      <c r="E5" s="39"/>
    </row>
    <row r="6" spans="1:5">
      <c r="A6" s="48">
        <v>7</v>
      </c>
      <c r="B6" s="39">
        <v>86.311320754716974</v>
      </c>
      <c r="C6" s="39">
        <v>92.51</v>
      </c>
      <c r="D6" s="39">
        <v>92.51</v>
      </c>
      <c r="E6" s="39"/>
    </row>
    <row r="7" spans="1:5">
      <c r="A7" s="48">
        <v>8</v>
      </c>
      <c r="B7" s="39">
        <v>89.933962264150935</v>
      </c>
      <c r="C7" s="39">
        <v>96.4</v>
      </c>
      <c r="D7" s="39">
        <v>96.4</v>
      </c>
      <c r="E7" s="39"/>
    </row>
    <row r="8" spans="1:5">
      <c r="A8" s="48">
        <v>9</v>
      </c>
      <c r="B8" s="39">
        <v>93.575471698113205</v>
      </c>
      <c r="C8" s="39">
        <v>100.3</v>
      </c>
      <c r="D8" s="39">
        <v>100.3</v>
      </c>
      <c r="E8" s="39"/>
    </row>
    <row r="9" spans="1:5">
      <c r="A9" s="48">
        <v>10</v>
      </c>
      <c r="B9" s="39">
        <v>97.179245283018872</v>
      </c>
      <c r="C9" s="39">
        <v>104.16</v>
      </c>
      <c r="D9" s="39">
        <v>104.16</v>
      </c>
      <c r="E9" s="39"/>
    </row>
    <row r="10" spans="1:5">
      <c r="A10" s="48">
        <v>11</v>
      </c>
      <c r="B10" s="39">
        <v>100.81132075471697</v>
      </c>
      <c r="C10" s="39">
        <v>108.06</v>
      </c>
      <c r="D10" s="39">
        <v>108.06</v>
      </c>
      <c r="E10" s="39"/>
    </row>
    <row r="11" spans="1:5">
      <c r="A11" s="48">
        <v>12</v>
      </c>
      <c r="B11" s="39">
        <v>104.4622641509434</v>
      </c>
      <c r="C11" s="39">
        <v>111.96</v>
      </c>
      <c r="D11" s="39">
        <v>111.96</v>
      </c>
      <c r="E11" s="39"/>
    </row>
    <row r="12" spans="1:5">
      <c r="A12" s="48">
        <v>13</v>
      </c>
      <c r="B12" s="39">
        <v>108.06603773584905</v>
      </c>
      <c r="C12" s="39">
        <v>115.83</v>
      </c>
      <c r="D12" s="39">
        <v>115.83</v>
      </c>
      <c r="E12" s="39"/>
    </row>
    <row r="13" spans="1:5">
      <c r="A13" s="48">
        <v>14</v>
      </c>
      <c r="B13" s="39">
        <v>111.70754716981131</v>
      </c>
      <c r="C13" s="39">
        <v>119.74</v>
      </c>
      <c r="D13" s="39">
        <v>119.74</v>
      </c>
      <c r="E13" s="39"/>
    </row>
    <row r="14" spans="1:5">
      <c r="A14" s="48">
        <v>15</v>
      </c>
      <c r="B14" s="39">
        <v>115.33018867924528</v>
      </c>
      <c r="C14" s="39">
        <v>123.61</v>
      </c>
      <c r="D14" s="39">
        <v>123.61</v>
      </c>
      <c r="E14" s="39"/>
    </row>
    <row r="15" spans="1:5">
      <c r="A15" s="48">
        <v>16</v>
      </c>
      <c r="B15" s="39">
        <v>118.95283018867924</v>
      </c>
      <c r="C15" s="39">
        <v>127.5</v>
      </c>
      <c r="D15" s="39">
        <v>127.5</v>
      </c>
      <c r="E15" s="39"/>
    </row>
    <row r="16" spans="1:5">
      <c r="A16" s="48">
        <v>17</v>
      </c>
      <c r="B16" s="39">
        <v>122.5943396226415</v>
      </c>
      <c r="C16" s="39">
        <v>131.41</v>
      </c>
      <c r="D16" s="39">
        <v>131.41</v>
      </c>
      <c r="E16" s="39"/>
    </row>
    <row r="17" spans="1:5">
      <c r="A17" s="48">
        <v>18</v>
      </c>
      <c r="B17" s="39">
        <v>126.21698113207546</v>
      </c>
      <c r="C17" s="39">
        <v>135.28</v>
      </c>
      <c r="D17" s="39">
        <v>135.28</v>
      </c>
      <c r="E17" s="39"/>
    </row>
    <row r="18" spans="1:5">
      <c r="A18" s="48">
        <v>19</v>
      </c>
      <c r="B18" s="39">
        <v>129.85849056603774</v>
      </c>
      <c r="C18" s="39">
        <v>139.18</v>
      </c>
      <c r="D18" s="39">
        <v>139.18</v>
      </c>
      <c r="E18" s="39"/>
    </row>
    <row r="19" spans="1:5">
      <c r="A19" s="48">
        <v>20</v>
      </c>
      <c r="B19" s="39">
        <v>133.49999999999997</v>
      </c>
      <c r="C19" s="39">
        <v>143.08000000000001</v>
      </c>
      <c r="D19" s="39">
        <v>143.08000000000001</v>
      </c>
      <c r="E19" s="39"/>
    </row>
    <row r="20" spans="1:5">
      <c r="A20" s="48">
        <v>21</v>
      </c>
      <c r="B20" s="39">
        <v>137.13207547169813</v>
      </c>
      <c r="C20" s="39">
        <v>146.97999999999999</v>
      </c>
      <c r="D20" s="39">
        <v>146.97999999999999</v>
      </c>
      <c r="E20" s="39"/>
    </row>
    <row r="21" spans="1:5">
      <c r="B21" s="351" t="s">
        <v>3298</v>
      </c>
      <c r="C21" s="351"/>
      <c r="D21" s="351"/>
      <c r="E21" s="351"/>
    </row>
    <row r="23" spans="1:5" ht="15.75">
      <c r="A23" s="352" t="s">
        <v>3299</v>
      </c>
      <c r="B23" s="352"/>
      <c r="C23" s="352"/>
      <c r="D23" s="352"/>
      <c r="E23" s="352"/>
    </row>
    <row r="24" spans="1:5">
      <c r="A24" s="353" t="s">
        <v>3300</v>
      </c>
      <c r="B24" s="354"/>
      <c r="C24" s="354"/>
      <c r="D24" s="355"/>
      <c r="E24" s="169"/>
    </row>
    <row r="25" spans="1:5" ht="38.25">
      <c r="A25" s="35" t="s">
        <v>3292</v>
      </c>
      <c r="B25" s="36" t="s">
        <v>3293</v>
      </c>
      <c r="C25" s="36" t="s">
        <v>3294</v>
      </c>
      <c r="D25" s="150" t="s">
        <v>3295</v>
      </c>
      <c r="E25" s="36"/>
    </row>
    <row r="26" spans="1:5">
      <c r="A26" s="37">
        <v>5</v>
      </c>
      <c r="B26" s="39">
        <v>71.132075471698116</v>
      </c>
      <c r="C26" s="39">
        <v>72.556603773584897</v>
      </c>
      <c r="D26" s="39">
        <v>75.490566037735846</v>
      </c>
      <c r="E26" s="39"/>
    </row>
    <row r="27" spans="1:5">
      <c r="A27" s="37">
        <v>6</v>
      </c>
      <c r="B27" s="39">
        <v>74.433962264150949</v>
      </c>
      <c r="C27" s="39">
        <v>75.924528301886795</v>
      </c>
      <c r="D27" s="39">
        <v>78.990566037735846</v>
      </c>
      <c r="E27" s="39"/>
    </row>
    <row r="28" spans="1:5">
      <c r="A28" s="37">
        <v>7</v>
      </c>
      <c r="B28" s="39">
        <v>77.669811320754718</v>
      </c>
      <c r="C28" s="39">
        <v>79.226415094339629</v>
      </c>
      <c r="D28" s="39">
        <v>82.424528301886795</v>
      </c>
      <c r="E28" s="39"/>
    </row>
    <row r="29" spans="1:5">
      <c r="A29" s="37">
        <v>8</v>
      </c>
      <c r="B29" s="39">
        <v>80.943396226415089</v>
      </c>
      <c r="C29" s="39">
        <v>82.556603773584911</v>
      </c>
      <c r="D29" s="39">
        <v>85.896226415094333</v>
      </c>
      <c r="E29" s="39"/>
    </row>
    <row r="30" spans="1:5">
      <c r="A30" s="37">
        <v>9</v>
      </c>
      <c r="B30" s="39">
        <v>84.20754716981132</v>
      </c>
      <c r="C30" s="39">
        <v>85.886792452830193</v>
      </c>
      <c r="D30" s="39">
        <v>89.35849056603773</v>
      </c>
      <c r="E30" s="39"/>
    </row>
    <row r="31" spans="1:5">
      <c r="A31" s="37">
        <v>10</v>
      </c>
      <c r="B31" s="39">
        <v>87.462264150943383</v>
      </c>
      <c r="C31" s="39">
        <v>89.21698113207546</v>
      </c>
      <c r="D31" s="39">
        <v>92.820754716981128</v>
      </c>
      <c r="E31" s="39"/>
    </row>
    <row r="32" spans="1:5">
      <c r="A32" s="37">
        <v>11</v>
      </c>
      <c r="B32" s="39">
        <v>90.745283018867923</v>
      </c>
      <c r="C32" s="39">
        <v>92.556603773584897</v>
      </c>
      <c r="D32" s="39">
        <v>96.301886792452819</v>
      </c>
      <c r="E32" s="39"/>
    </row>
    <row r="33" spans="1:5">
      <c r="A33" s="37">
        <v>12</v>
      </c>
      <c r="B33" s="39">
        <v>94</v>
      </c>
      <c r="C33" s="39">
        <v>95.877358490566024</v>
      </c>
      <c r="D33" s="39">
        <v>99.754716981132063</v>
      </c>
      <c r="E33" s="39"/>
    </row>
    <row r="34" spans="1:5">
      <c r="A34" s="37">
        <v>13</v>
      </c>
      <c r="B34" s="39">
        <v>97.283018867924525</v>
      </c>
      <c r="C34" s="39">
        <v>99.226415094339629</v>
      </c>
      <c r="D34" s="39">
        <v>103.23584905660377</v>
      </c>
      <c r="E34" s="39"/>
    </row>
    <row r="35" spans="1:5">
      <c r="A35" s="37">
        <v>14</v>
      </c>
      <c r="B35" s="39">
        <v>100.54716981132074</v>
      </c>
      <c r="C35" s="39">
        <v>102.5566037735849</v>
      </c>
      <c r="D35" s="39">
        <v>106.69811320754715</v>
      </c>
      <c r="E35" s="39"/>
    </row>
    <row r="36" spans="1:5">
      <c r="A36" s="37">
        <v>15</v>
      </c>
      <c r="B36" s="39">
        <v>103.78301886792453</v>
      </c>
      <c r="C36" s="39">
        <v>105.85849056603773</v>
      </c>
      <c r="D36" s="39">
        <v>110.14150943396226</v>
      </c>
      <c r="E36" s="39"/>
    </row>
    <row r="37" spans="1:5">
      <c r="A37" s="37">
        <v>16</v>
      </c>
      <c r="B37" s="39">
        <v>107.0754716981132</v>
      </c>
      <c r="C37" s="39">
        <v>109.21698113207546</v>
      </c>
      <c r="D37" s="39">
        <v>113.63207547169812</v>
      </c>
      <c r="E37" s="39"/>
    </row>
    <row r="38" spans="1:5">
      <c r="A38" s="37">
        <v>17</v>
      </c>
      <c r="B38" s="39">
        <v>110.33962264150942</v>
      </c>
      <c r="C38" s="39">
        <v>112.54716981132074</v>
      </c>
      <c r="D38" s="39">
        <v>117.09433962264151</v>
      </c>
      <c r="E38" s="39"/>
    </row>
    <row r="39" spans="1:5">
      <c r="A39" s="37">
        <v>18</v>
      </c>
      <c r="B39" s="39">
        <v>113.61320754716981</v>
      </c>
      <c r="C39" s="39">
        <v>115.88679245283019</v>
      </c>
      <c r="D39" s="39">
        <v>120.56603773584905</v>
      </c>
      <c r="E39" s="39"/>
    </row>
    <row r="40" spans="1:5">
      <c r="A40" s="37">
        <v>19</v>
      </c>
      <c r="B40" s="39">
        <v>116.88679245283019</v>
      </c>
      <c r="C40" s="39">
        <v>119.22641509433961</v>
      </c>
      <c r="D40" s="39">
        <v>124.03773584905659</v>
      </c>
      <c r="E40" s="39"/>
    </row>
    <row r="41" spans="1:5">
      <c r="A41" s="37">
        <v>20</v>
      </c>
      <c r="B41" s="39">
        <v>121.61320754716981</v>
      </c>
      <c r="C41" s="39">
        <v>124.04716981132076</v>
      </c>
      <c r="D41" s="39">
        <v>129.0566037735849</v>
      </c>
      <c r="E41" s="39"/>
    </row>
    <row r="42" spans="1:5">
      <c r="A42" s="37">
        <v>21</v>
      </c>
      <c r="B42" s="39">
        <v>126.33018867924527</v>
      </c>
      <c r="C42" s="39">
        <v>128.85849056603774</v>
      </c>
      <c r="D42" s="39">
        <v>134.06603773584905</v>
      </c>
      <c r="E42" s="39"/>
    </row>
    <row r="43" spans="1:5">
      <c r="B43" s="351" t="s">
        <v>3298</v>
      </c>
      <c r="C43" s="351"/>
      <c r="D43" s="351"/>
      <c r="E43" s="351"/>
    </row>
  </sheetData>
  <mergeCells count="6">
    <mergeCell ref="B43:E43"/>
    <mergeCell ref="A1:E1"/>
    <mergeCell ref="B21:E21"/>
    <mergeCell ref="A23:E23"/>
    <mergeCell ref="A24:D24"/>
    <mergeCell ref="A2:D2"/>
  </mergeCells>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C23"/>
  <sheetViews>
    <sheetView workbookViewId="0">
      <selection activeCell="J16" sqref="J16"/>
    </sheetView>
  </sheetViews>
  <sheetFormatPr defaultColWidth="9.140625" defaultRowHeight="12.75"/>
  <cols>
    <col min="1" max="1" width="5.7109375" style="34" bestFit="1" customWidth="1"/>
    <col min="2" max="3" width="14.7109375" style="34" customWidth="1"/>
    <col min="4" max="16384" width="9.140625" style="34"/>
  </cols>
  <sheetData>
    <row r="1" spans="1:3" ht="15.75">
      <c r="A1" s="352" t="s">
        <v>3301</v>
      </c>
      <c r="B1" s="352"/>
      <c r="C1" s="352"/>
    </row>
    <row r="2" spans="1:3">
      <c r="A2" s="350" t="s">
        <v>3302</v>
      </c>
      <c r="B2" s="350"/>
      <c r="C2" s="350"/>
    </row>
    <row r="3" spans="1:3" ht="38.25">
      <c r="A3" s="35" t="s">
        <v>3292</v>
      </c>
      <c r="B3" s="182" t="s">
        <v>3295</v>
      </c>
      <c r="C3" s="150" t="s">
        <v>3295</v>
      </c>
    </row>
    <row r="4" spans="1:3">
      <c r="A4" s="37">
        <v>5</v>
      </c>
      <c r="B4" s="40">
        <v>53.66346153846154</v>
      </c>
      <c r="C4" s="40">
        <v>53.66346153846154</v>
      </c>
    </row>
    <row r="5" spans="1:3">
      <c r="A5" s="37">
        <v>6</v>
      </c>
      <c r="B5" s="40">
        <v>56.067307692307693</v>
      </c>
      <c r="C5" s="40">
        <v>56.067307692307693</v>
      </c>
    </row>
    <row r="6" spans="1:3">
      <c r="A6" s="37">
        <v>7</v>
      </c>
      <c r="B6" s="40">
        <v>58.692307692307686</v>
      </c>
      <c r="C6" s="40">
        <v>58.692307692307686</v>
      </c>
    </row>
    <row r="7" spans="1:3">
      <c r="A7" s="37">
        <v>8</v>
      </c>
      <c r="B7" s="40">
        <v>61.057692307692307</v>
      </c>
      <c r="C7" s="40">
        <v>61.057692307692307</v>
      </c>
    </row>
    <row r="8" spans="1:3">
      <c r="A8" s="37">
        <v>9</v>
      </c>
      <c r="B8" s="40">
        <v>63.442307692307693</v>
      </c>
      <c r="C8" s="40">
        <v>63.442307692307693</v>
      </c>
    </row>
    <row r="9" spans="1:3">
      <c r="A9" s="37">
        <v>10</v>
      </c>
      <c r="B9" s="40">
        <v>66.038461538461547</v>
      </c>
      <c r="C9" s="40">
        <v>66.038461538461547</v>
      </c>
    </row>
    <row r="10" spans="1:3">
      <c r="A10" s="37">
        <v>11</v>
      </c>
      <c r="B10" s="40">
        <v>68.432692307692307</v>
      </c>
      <c r="C10" s="40">
        <v>68.432692307692307</v>
      </c>
    </row>
    <row r="11" spans="1:3">
      <c r="A11" s="37">
        <v>12</v>
      </c>
      <c r="B11" s="40">
        <v>70.79807692307692</v>
      </c>
      <c r="C11" s="40">
        <v>70.79807692307692</v>
      </c>
    </row>
    <row r="12" spans="1:3">
      <c r="A12" s="37">
        <v>13</v>
      </c>
      <c r="B12" s="40">
        <v>73.432692307692307</v>
      </c>
      <c r="C12" s="40">
        <v>73.432692307692307</v>
      </c>
    </row>
    <row r="13" spans="1:3">
      <c r="A13" s="37">
        <v>14</v>
      </c>
      <c r="B13" s="40">
        <v>75.807692307692307</v>
      </c>
      <c r="C13" s="40">
        <v>75.807692307692307</v>
      </c>
    </row>
    <row r="14" spans="1:3">
      <c r="A14" s="37">
        <v>15</v>
      </c>
      <c r="B14" s="40">
        <v>78.42307692307692</v>
      </c>
      <c r="C14" s="40">
        <v>78.42307692307692</v>
      </c>
    </row>
    <row r="15" spans="1:3">
      <c r="A15" s="37">
        <v>16</v>
      </c>
      <c r="B15" s="40">
        <v>80.769230769230759</v>
      </c>
      <c r="C15" s="40">
        <v>80.769230769230759</v>
      </c>
    </row>
    <row r="16" spans="1:3">
      <c r="A16" s="37">
        <v>17</v>
      </c>
      <c r="B16" s="40">
        <v>83.163461538461533</v>
      </c>
      <c r="C16" s="40">
        <v>83.163461538461533</v>
      </c>
    </row>
    <row r="17" spans="1:3">
      <c r="A17" s="37">
        <v>18</v>
      </c>
      <c r="B17" s="40">
        <v>85.769230769230774</v>
      </c>
      <c r="C17" s="40">
        <v>85.769230769230774</v>
      </c>
    </row>
    <row r="18" spans="1:3">
      <c r="A18" s="37">
        <v>19</v>
      </c>
      <c r="B18" s="40">
        <v>88.134615384615373</v>
      </c>
      <c r="C18" s="40">
        <v>88.134615384615373</v>
      </c>
    </row>
    <row r="19" spans="1:3">
      <c r="A19" s="37">
        <v>20</v>
      </c>
      <c r="B19" s="40">
        <v>90.538461538461533</v>
      </c>
      <c r="C19" s="40">
        <v>90.538461538461533</v>
      </c>
    </row>
    <row r="20" spans="1:3">
      <c r="A20" s="37">
        <v>21</v>
      </c>
      <c r="B20" s="40">
        <v>93.144230769230774</v>
      </c>
      <c r="C20" s="40">
        <v>93.144230769230774</v>
      </c>
    </row>
    <row r="21" spans="1:3">
      <c r="B21" s="351"/>
      <c r="C21" s="351"/>
    </row>
    <row r="23" spans="1:3">
      <c r="A23" s="34" t="s">
        <v>3303</v>
      </c>
    </row>
  </sheetData>
  <mergeCells count="3">
    <mergeCell ref="A1:C1"/>
    <mergeCell ref="A2:C2"/>
    <mergeCell ref="B21:C21"/>
  </mergeCells>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pageSetUpPr fitToPage="1"/>
  </sheetPr>
  <dimension ref="A1:H63"/>
  <sheetViews>
    <sheetView showGridLines="0" workbookViewId="0">
      <selection activeCell="A7" sqref="A7:G18"/>
    </sheetView>
  </sheetViews>
  <sheetFormatPr defaultColWidth="9.140625" defaultRowHeight="12.75"/>
  <cols>
    <col min="1" max="1" width="5.7109375" style="34" bestFit="1" customWidth="1"/>
    <col min="2" max="7" width="10.42578125" style="34" customWidth="1"/>
    <col min="8" max="16384" width="9.140625" style="34"/>
  </cols>
  <sheetData>
    <row r="1" spans="1:8" ht="15.75">
      <c r="A1" s="358" t="s">
        <v>3321</v>
      </c>
      <c r="B1" s="358"/>
      <c r="C1" s="358"/>
      <c r="D1" s="358"/>
      <c r="E1" s="358"/>
      <c r="F1" s="358"/>
      <c r="G1" s="358"/>
    </row>
    <row r="2" spans="1:8">
      <c r="A2" s="359"/>
      <c r="B2" s="359"/>
      <c r="C2" s="359"/>
      <c r="D2" s="359"/>
      <c r="E2" s="359"/>
      <c r="F2" s="359"/>
      <c r="G2" s="359"/>
    </row>
    <row r="3" spans="1:8">
      <c r="A3" s="44"/>
    </row>
    <row r="4" spans="1:8">
      <c r="A4" s="350" t="s">
        <v>3322</v>
      </c>
      <c r="B4" s="350"/>
      <c r="C4" s="350"/>
      <c r="D4" s="350"/>
      <c r="E4" s="350"/>
      <c r="F4" s="350"/>
      <c r="G4" s="350"/>
    </row>
    <row r="5" spans="1:8">
      <c r="A5" s="356" t="s">
        <v>3341</v>
      </c>
      <c r="B5" s="356"/>
      <c r="C5" s="356"/>
      <c r="D5" s="356"/>
      <c r="E5" s="356"/>
      <c r="F5" s="356"/>
      <c r="G5" s="356"/>
    </row>
    <row r="6" spans="1:8">
      <c r="A6" s="255" t="s">
        <v>3323</v>
      </c>
      <c r="B6" s="255" t="s">
        <v>3324</v>
      </c>
      <c r="C6" s="255" t="s">
        <v>3325</v>
      </c>
      <c r="D6" s="255" t="s">
        <v>3326</v>
      </c>
      <c r="E6" s="255" t="s">
        <v>3327</v>
      </c>
      <c r="F6" s="255" t="s">
        <v>3328</v>
      </c>
      <c r="G6" s="255" t="s">
        <v>3329</v>
      </c>
    </row>
    <row r="7" spans="1:8">
      <c r="A7" s="46" t="s">
        <v>2245</v>
      </c>
      <c r="B7" s="47">
        <v>19.93</v>
      </c>
      <c r="C7" s="47">
        <v>20.57</v>
      </c>
      <c r="D7" s="47">
        <v>21.15</v>
      </c>
      <c r="E7" s="47">
        <v>21.8</v>
      </c>
      <c r="F7" s="47">
        <v>22.44</v>
      </c>
      <c r="G7" s="47">
        <v>23.09</v>
      </c>
      <c r="H7" s="41"/>
    </row>
    <row r="8" spans="1:8">
      <c r="A8" s="46" t="s">
        <v>3330</v>
      </c>
      <c r="B8" s="47">
        <v>21.11</v>
      </c>
      <c r="C8" s="47">
        <v>21.78</v>
      </c>
      <c r="D8" s="47">
        <v>22.42</v>
      </c>
      <c r="E8" s="47">
        <v>23.09</v>
      </c>
      <c r="F8" s="47">
        <v>23.78</v>
      </c>
      <c r="G8" s="47">
        <v>24.51</v>
      </c>
    </row>
    <row r="9" spans="1:8">
      <c r="A9" s="46" t="s">
        <v>3331</v>
      </c>
      <c r="B9" s="47">
        <v>22.46</v>
      </c>
      <c r="C9" s="47">
        <v>23.17</v>
      </c>
      <c r="D9" s="47">
        <v>23.89</v>
      </c>
      <c r="E9" s="47">
        <v>24.58</v>
      </c>
      <c r="F9" s="47">
        <v>25.33</v>
      </c>
      <c r="G9" s="47">
        <v>26.1</v>
      </c>
    </row>
    <row r="10" spans="1:8">
      <c r="A10" s="46" t="s">
        <v>3332</v>
      </c>
      <c r="B10" s="47">
        <v>24.08</v>
      </c>
      <c r="C10" s="47">
        <v>24.76</v>
      </c>
      <c r="D10" s="47">
        <v>25.52</v>
      </c>
      <c r="E10" s="47">
        <v>26.26</v>
      </c>
      <c r="F10" s="47">
        <v>27.1</v>
      </c>
      <c r="G10" s="47">
        <v>27.89</v>
      </c>
    </row>
    <row r="11" spans="1:8">
      <c r="A11" s="46" t="s">
        <v>3333</v>
      </c>
      <c r="B11" s="47">
        <v>25.89</v>
      </c>
      <c r="C11" s="47">
        <v>26.67</v>
      </c>
      <c r="D11" s="47">
        <v>27.47</v>
      </c>
      <c r="E11" s="47">
        <v>28.27</v>
      </c>
      <c r="F11" s="47">
        <v>29.16</v>
      </c>
      <c r="G11" s="47">
        <v>30.01</v>
      </c>
    </row>
    <row r="12" spans="1:8">
      <c r="A12" s="46" t="s">
        <v>2243</v>
      </c>
      <c r="B12" s="47">
        <v>27.93</v>
      </c>
      <c r="C12" s="47">
        <v>28.74</v>
      </c>
      <c r="D12" s="47">
        <v>29.63</v>
      </c>
      <c r="E12" s="47">
        <v>30.55</v>
      </c>
      <c r="F12" s="47">
        <v>31.46</v>
      </c>
      <c r="G12" s="47">
        <v>32.380000000000003</v>
      </c>
    </row>
    <row r="13" spans="1:8">
      <c r="A13" s="46" t="s">
        <v>3334</v>
      </c>
      <c r="B13" s="47">
        <v>30.18</v>
      </c>
      <c r="C13" s="47">
        <v>31.13</v>
      </c>
      <c r="D13" s="47">
        <v>32.01</v>
      </c>
      <c r="E13" s="47">
        <v>32.979999999999997</v>
      </c>
      <c r="F13" s="47">
        <v>34.01</v>
      </c>
      <c r="G13" s="47">
        <v>34.979999999999997</v>
      </c>
    </row>
    <row r="14" spans="1:8">
      <c r="A14" s="46" t="s">
        <v>3335</v>
      </c>
      <c r="B14" s="47">
        <v>32.64</v>
      </c>
      <c r="C14" s="47">
        <v>33.659999999999997</v>
      </c>
      <c r="D14" s="47">
        <v>34.67</v>
      </c>
      <c r="E14" s="47">
        <v>35.71</v>
      </c>
      <c r="F14" s="47">
        <v>36.75</v>
      </c>
      <c r="G14" s="47">
        <v>37.9</v>
      </c>
    </row>
    <row r="15" spans="1:8">
      <c r="A15" s="46" t="s">
        <v>3336</v>
      </c>
      <c r="B15" s="47">
        <v>35.39</v>
      </c>
      <c r="C15" s="47">
        <v>36.43</v>
      </c>
      <c r="D15" s="47">
        <v>37.53</v>
      </c>
      <c r="E15" s="47">
        <v>38.65</v>
      </c>
      <c r="F15" s="47">
        <v>39.81</v>
      </c>
      <c r="G15" s="47">
        <v>41.01</v>
      </c>
    </row>
    <row r="16" spans="1:8">
      <c r="A16" s="46" t="s">
        <v>3337</v>
      </c>
      <c r="B16" s="47">
        <v>38.28</v>
      </c>
      <c r="C16" s="47">
        <v>39.39</v>
      </c>
      <c r="D16" s="47">
        <v>40.590000000000003</v>
      </c>
      <c r="E16" s="47">
        <v>41.8</v>
      </c>
      <c r="F16" s="47">
        <v>43.08</v>
      </c>
      <c r="G16" s="47">
        <v>44.38</v>
      </c>
    </row>
    <row r="17" spans="1:7">
      <c r="A17" s="46" t="s">
        <v>3338</v>
      </c>
      <c r="B17" s="47">
        <v>41.44</v>
      </c>
      <c r="C17" s="47">
        <v>42.68</v>
      </c>
      <c r="D17" s="47">
        <v>43.95</v>
      </c>
      <c r="E17" s="47">
        <v>45.29</v>
      </c>
      <c r="F17" s="47">
        <v>46.64</v>
      </c>
      <c r="G17" s="47">
        <v>48.06</v>
      </c>
    </row>
    <row r="18" spans="1:7">
      <c r="A18" s="46" t="s">
        <v>3339</v>
      </c>
      <c r="B18" s="47">
        <v>44.87</v>
      </c>
      <c r="C18" s="47">
        <v>46.2</v>
      </c>
      <c r="D18" s="47">
        <v>47.59</v>
      </c>
      <c r="E18" s="47">
        <v>49.01</v>
      </c>
      <c r="F18" s="47">
        <v>50.48</v>
      </c>
      <c r="G18" s="47">
        <v>51.98</v>
      </c>
    </row>
    <row r="19" spans="1:7">
      <c r="A19" s="356" t="s">
        <v>3340</v>
      </c>
      <c r="B19" s="356"/>
      <c r="C19" s="356"/>
      <c r="D19" s="356"/>
      <c r="E19" s="356"/>
      <c r="F19" s="356"/>
      <c r="G19" s="356"/>
    </row>
    <row r="20" spans="1:7">
      <c r="A20" s="45" t="s">
        <v>3323</v>
      </c>
      <c r="B20" s="45" t="s">
        <v>3324</v>
      </c>
      <c r="C20" s="45" t="s">
        <v>3325</v>
      </c>
      <c r="D20" s="45" t="s">
        <v>3326</v>
      </c>
      <c r="E20" s="45" t="s">
        <v>3327</v>
      </c>
      <c r="F20" s="45" t="s">
        <v>3328</v>
      </c>
      <c r="G20" s="45" t="s">
        <v>3329</v>
      </c>
    </row>
    <row r="21" spans="1:7">
      <c r="A21" s="46" t="s">
        <v>2245</v>
      </c>
      <c r="B21" s="47">
        <v>19.729852029600004</v>
      </c>
      <c r="C21" s="47">
        <v>20.364620475699997</v>
      </c>
      <c r="D21" s="47">
        <v>20.936952681200001</v>
      </c>
      <c r="E21" s="47">
        <v>21.582127167399999</v>
      </c>
      <c r="F21" s="47">
        <v>22.2168956135</v>
      </c>
      <c r="G21" s="47">
        <v>22.862070099699995</v>
      </c>
    </row>
    <row r="22" spans="1:7">
      <c r="A22" s="46" t="s">
        <v>3330</v>
      </c>
      <c r="B22" s="47">
        <v>20.905734560900001</v>
      </c>
      <c r="C22" s="47">
        <v>21.561315087199997</v>
      </c>
      <c r="D22" s="47">
        <v>22.196083533300001</v>
      </c>
      <c r="E22" s="47">
        <v>22.862070099699995</v>
      </c>
      <c r="F22" s="47">
        <v>23.538462706200001</v>
      </c>
      <c r="G22" s="47">
        <v>24.266885513199998</v>
      </c>
    </row>
    <row r="23" spans="1:7">
      <c r="A23" s="46" t="s">
        <v>3331</v>
      </c>
      <c r="B23" s="47">
        <v>22.237707693700003</v>
      </c>
      <c r="C23" s="47">
        <v>22.945318420500001</v>
      </c>
      <c r="D23" s="47">
        <v>23.652929147299997</v>
      </c>
      <c r="E23" s="47">
        <v>24.3397277939</v>
      </c>
      <c r="F23" s="47">
        <v>25.078556641000002</v>
      </c>
      <c r="G23" s="47">
        <v>25.838197568300004</v>
      </c>
    </row>
    <row r="24" spans="1:7">
      <c r="A24" s="46" t="s">
        <v>3332</v>
      </c>
      <c r="B24" s="47">
        <v>23.840237869099997</v>
      </c>
      <c r="C24" s="47">
        <v>24.506224435500002</v>
      </c>
      <c r="D24" s="47">
        <v>25.265865362800003</v>
      </c>
      <c r="E24" s="47">
        <v>26.004694209899998</v>
      </c>
      <c r="F24" s="47">
        <v>26.8267713778</v>
      </c>
      <c r="G24" s="47">
        <v>27.6072243853</v>
      </c>
    </row>
    <row r="25" spans="1:7">
      <c r="A25" s="46" t="s">
        <v>3333</v>
      </c>
      <c r="B25" s="47">
        <v>25.630076766300004</v>
      </c>
      <c r="C25" s="47">
        <v>26.4105297738</v>
      </c>
      <c r="D25" s="47">
        <v>27.201388821400002</v>
      </c>
      <c r="E25" s="47">
        <v>27.992247869</v>
      </c>
      <c r="F25" s="47">
        <v>28.866355237400001</v>
      </c>
      <c r="G25" s="47">
        <v>29.709244485499998</v>
      </c>
    </row>
    <row r="26" spans="1:7">
      <c r="A26" s="46" t="s">
        <v>2243</v>
      </c>
      <c r="B26" s="47">
        <v>27.648848545700002</v>
      </c>
      <c r="C26" s="47">
        <v>28.460519673500002</v>
      </c>
      <c r="D26" s="47">
        <v>29.345033081999997</v>
      </c>
      <c r="E26" s="47">
        <v>30.250358570700005</v>
      </c>
      <c r="F26" s="47">
        <v>31.145278019299997</v>
      </c>
      <c r="G26" s="47">
        <v>32.061009548100003</v>
      </c>
    </row>
    <row r="27" spans="1:7">
      <c r="A27" s="46" t="s">
        <v>3334</v>
      </c>
      <c r="B27" s="47">
        <v>29.8757411271</v>
      </c>
      <c r="C27" s="47">
        <v>30.812284736100001</v>
      </c>
      <c r="D27" s="47">
        <v>31.696798144600006</v>
      </c>
      <c r="E27" s="47">
        <v>32.654153833800002</v>
      </c>
      <c r="F27" s="47">
        <v>33.673945763599995</v>
      </c>
      <c r="G27" s="47">
        <v>34.631301452800002</v>
      </c>
    </row>
    <row r="28" spans="1:7">
      <c r="A28" s="46" t="s">
        <v>3335</v>
      </c>
      <c r="B28" s="47">
        <v>32.321160550600005</v>
      </c>
      <c r="C28" s="47">
        <v>33.330546440300012</v>
      </c>
      <c r="D28" s="47">
        <v>34.329526289900002</v>
      </c>
      <c r="E28" s="47">
        <v>35.359724259799997</v>
      </c>
      <c r="F28" s="47">
        <v>36.389922229699998</v>
      </c>
      <c r="G28" s="47">
        <v>37.524180600600005</v>
      </c>
    </row>
    <row r="29" spans="1:7">
      <c r="A29" s="46" t="s">
        <v>3336</v>
      </c>
      <c r="B29" s="47">
        <v>35.037137016700001</v>
      </c>
      <c r="C29" s="47">
        <v>36.067334986599995</v>
      </c>
      <c r="D29" s="47">
        <v>37.159969197100011</v>
      </c>
      <c r="E29" s="47">
        <v>38.263009447700007</v>
      </c>
      <c r="F29" s="47">
        <v>39.418079898800002</v>
      </c>
      <c r="G29" s="47">
        <v>40.604368470200008</v>
      </c>
    </row>
    <row r="30" spans="1:7">
      <c r="A30" s="46" t="s">
        <v>3337</v>
      </c>
      <c r="B30" s="47">
        <v>37.898798044200014</v>
      </c>
      <c r="C30" s="47">
        <v>39.001838294800002</v>
      </c>
      <c r="D30" s="47">
        <v>40.188126866200001</v>
      </c>
      <c r="E30" s="47">
        <v>41.384821477700001</v>
      </c>
      <c r="F30" s="47">
        <v>42.654358369900002</v>
      </c>
      <c r="G30" s="47">
        <v>43.934301302200005</v>
      </c>
    </row>
    <row r="31" spans="1:7">
      <c r="A31" s="46" t="s">
        <v>3338</v>
      </c>
      <c r="B31" s="47">
        <v>41.031016114300002</v>
      </c>
      <c r="C31" s="47">
        <v>42.258928846100005</v>
      </c>
      <c r="D31" s="47">
        <v>43.507653658100004</v>
      </c>
      <c r="E31" s="47">
        <v>44.839626790900006</v>
      </c>
      <c r="F31" s="47">
        <v>46.182005963800009</v>
      </c>
      <c r="G31" s="47">
        <v>47.576415337200004</v>
      </c>
    </row>
    <row r="32" spans="1:7">
      <c r="A32" s="46" t="s">
        <v>3339</v>
      </c>
      <c r="B32" s="47">
        <v>44.423385186899999</v>
      </c>
      <c r="C32" s="47">
        <v>45.744952279599993</v>
      </c>
      <c r="D32" s="47">
        <v>47.118549572800006</v>
      </c>
      <c r="E32" s="47">
        <v>48.512958946200001</v>
      </c>
      <c r="F32" s="47">
        <v>49.980210600300005</v>
      </c>
      <c r="G32" s="47">
        <v>51.478680374700005</v>
      </c>
    </row>
    <row r="33" spans="1:7">
      <c r="A33" s="356" t="s">
        <v>3341</v>
      </c>
      <c r="B33" s="356"/>
      <c r="C33" s="356"/>
      <c r="D33" s="356"/>
      <c r="E33" s="356"/>
      <c r="F33" s="356"/>
      <c r="G33" s="356"/>
    </row>
    <row r="34" spans="1:7">
      <c r="A34" s="45" t="s">
        <v>3323</v>
      </c>
      <c r="B34" s="45" t="s">
        <v>3324</v>
      </c>
      <c r="C34" s="45" t="s">
        <v>3325</v>
      </c>
      <c r="D34" s="45" t="s">
        <v>3326</v>
      </c>
      <c r="E34" s="45" t="s">
        <v>3327</v>
      </c>
      <c r="F34" s="45" t="s">
        <v>3328</v>
      </c>
      <c r="G34" s="45" t="s">
        <v>3329</v>
      </c>
    </row>
    <row r="35" spans="1:7">
      <c r="A35" s="46" t="s">
        <v>2245</v>
      </c>
      <c r="B35" s="47">
        <v>19.927150549896005</v>
      </c>
      <c r="C35" s="47">
        <v>20.568266680456997</v>
      </c>
      <c r="D35" s="47">
        <v>21.146322208012002</v>
      </c>
      <c r="E35" s="47">
        <v>21.797948439073998</v>
      </c>
      <c r="F35" s="47">
        <v>22.439064569635001</v>
      </c>
      <c r="G35" s="47">
        <v>23.090690800696994</v>
      </c>
    </row>
    <row r="36" spans="1:7">
      <c r="A36" s="46" t="s">
        <v>3330</v>
      </c>
      <c r="B36" s="47">
        <v>21.114791906509002</v>
      </c>
      <c r="C36" s="47">
        <v>21.776928238071996</v>
      </c>
      <c r="D36" s="47">
        <v>22.418044368633002</v>
      </c>
      <c r="E36" s="47">
        <v>23.090690800696994</v>
      </c>
      <c r="F36" s="47">
        <v>23.773847333262001</v>
      </c>
      <c r="G36" s="47">
        <v>24.509554368331997</v>
      </c>
    </row>
    <row r="37" spans="1:7">
      <c r="A37" s="46" t="s">
        <v>3331</v>
      </c>
      <c r="B37" s="47">
        <v>22.460084770637003</v>
      </c>
      <c r="C37" s="47">
        <v>23.174771604705001</v>
      </c>
      <c r="D37" s="47">
        <v>23.889458438772998</v>
      </c>
      <c r="E37" s="47">
        <v>24.583125071839</v>
      </c>
      <c r="F37" s="47">
        <v>25.329342207410001</v>
      </c>
      <c r="G37" s="47">
        <v>26.096579543983005</v>
      </c>
    </row>
    <row r="38" spans="1:7">
      <c r="A38" s="46" t="s">
        <v>3332</v>
      </c>
      <c r="B38" s="47">
        <v>24.078640247790997</v>
      </c>
      <c r="C38" s="47">
        <v>24.751286679855003</v>
      </c>
      <c r="D38" s="47">
        <v>25.518524016428003</v>
      </c>
      <c r="E38" s="47">
        <v>26.264741151998997</v>
      </c>
      <c r="F38" s="47">
        <v>27.095039091578002</v>
      </c>
      <c r="G38" s="47">
        <v>27.883296629153001</v>
      </c>
    </row>
    <row r="39" spans="1:7">
      <c r="A39" s="46" t="s">
        <v>3333</v>
      </c>
      <c r="B39" s="47">
        <v>25.886377533963003</v>
      </c>
      <c r="C39" s="47">
        <v>26.674635071537999</v>
      </c>
      <c r="D39" s="47">
        <v>27.473402709614003</v>
      </c>
      <c r="E39" s="47">
        <v>28.27217034769</v>
      </c>
      <c r="F39" s="47">
        <v>29.155018789774001</v>
      </c>
      <c r="G39" s="47">
        <v>30.006336930354998</v>
      </c>
    </row>
    <row r="40" spans="1:7">
      <c r="A40" s="46" t="s">
        <v>2243</v>
      </c>
      <c r="B40" s="47">
        <v>27.925337031157003</v>
      </c>
      <c r="C40" s="47">
        <v>28.745124870235003</v>
      </c>
      <c r="D40" s="47">
        <v>29.638483412819998</v>
      </c>
      <c r="E40" s="47">
        <v>30.552862156407006</v>
      </c>
      <c r="F40" s="47">
        <v>31.456730799492998</v>
      </c>
      <c r="G40" s="47">
        <v>32.381619643581004</v>
      </c>
    </row>
    <row r="41" spans="1:7">
      <c r="A41" s="46" t="s">
        <v>3334</v>
      </c>
      <c r="B41" s="47">
        <v>30.174498538371001</v>
      </c>
      <c r="C41" s="47">
        <v>31.120407583461002</v>
      </c>
      <c r="D41" s="47">
        <v>32.013766126046008</v>
      </c>
      <c r="E41" s="47">
        <v>32.980695372138001</v>
      </c>
      <c r="F41" s="47">
        <v>34.010685221235995</v>
      </c>
      <c r="G41" s="47">
        <v>34.977614467328003</v>
      </c>
    </row>
    <row r="42" spans="1:7">
      <c r="A42" s="46" t="s">
        <v>3335</v>
      </c>
      <c r="B42" s="47">
        <v>32.644372156106009</v>
      </c>
      <c r="C42" s="47">
        <v>33.663851904703009</v>
      </c>
      <c r="D42" s="47">
        <v>34.672821552799</v>
      </c>
      <c r="E42" s="47">
        <v>35.713321502397996</v>
      </c>
      <c r="F42" s="47">
        <v>36.753821451996998</v>
      </c>
      <c r="G42" s="47">
        <v>37.899422406606007</v>
      </c>
    </row>
    <row r="43" spans="1:7">
      <c r="A43" s="46" t="s">
        <v>3336</v>
      </c>
      <c r="B43" s="47">
        <v>35.387508386867005</v>
      </c>
      <c r="C43" s="47">
        <v>36.428008336465993</v>
      </c>
      <c r="D43" s="47">
        <v>37.531568889071011</v>
      </c>
      <c r="E43" s="47">
        <v>38.645639542177008</v>
      </c>
      <c r="F43" s="47">
        <v>39.812260697788005</v>
      </c>
      <c r="G43" s="47">
        <v>41.010412154902006</v>
      </c>
    </row>
    <row r="44" spans="1:7">
      <c r="A44" s="46" t="s">
        <v>3337</v>
      </c>
      <c r="B44" s="47">
        <v>38.277786024642012</v>
      </c>
      <c r="C44" s="47">
        <v>39.391856677748002</v>
      </c>
      <c r="D44" s="47">
        <v>40.590008134862003</v>
      </c>
      <c r="E44" s="47">
        <v>41.798669692476999</v>
      </c>
      <c r="F44" s="47">
        <v>43.080901953599003</v>
      </c>
      <c r="G44" s="47">
        <v>44.373644315222009</v>
      </c>
    </row>
    <row r="45" spans="1:7">
      <c r="A45" s="46" t="s">
        <v>3338</v>
      </c>
      <c r="B45" s="47">
        <v>41.441326275443004</v>
      </c>
      <c r="C45" s="47">
        <v>42.681518134561003</v>
      </c>
      <c r="D45" s="47">
        <v>43.942730194681005</v>
      </c>
      <c r="E45" s="47">
        <v>45.288023058809003</v>
      </c>
      <c r="F45" s="47">
        <v>46.64382602343801</v>
      </c>
      <c r="G45" s="47">
        <v>48.052179490572001</v>
      </c>
    </row>
    <row r="46" spans="1:7">
      <c r="A46" s="46" t="s">
        <v>3339</v>
      </c>
      <c r="B46" s="47">
        <v>44.867619038769</v>
      </c>
      <c r="C46" s="47">
        <v>46.20240180239599</v>
      </c>
      <c r="D46" s="47">
        <v>47.589735068528007</v>
      </c>
      <c r="E46" s="47">
        <v>48.998088535661999</v>
      </c>
      <c r="F46" s="47">
        <v>50.480012706303008</v>
      </c>
      <c r="G46" s="47">
        <v>51.993467178447005</v>
      </c>
    </row>
    <row r="47" spans="1:7">
      <c r="A47" s="356" t="s">
        <v>3340</v>
      </c>
      <c r="B47" s="356"/>
      <c r="C47" s="356"/>
      <c r="D47" s="356"/>
      <c r="E47" s="356"/>
      <c r="F47" s="356"/>
      <c r="G47" s="356"/>
    </row>
    <row r="48" spans="1:7">
      <c r="A48" s="45" t="s">
        <v>3323</v>
      </c>
      <c r="B48" s="45" t="s">
        <v>3324</v>
      </c>
      <c r="C48" s="45" t="s">
        <v>3325</v>
      </c>
      <c r="D48" s="45" t="s">
        <v>3326</v>
      </c>
      <c r="E48" s="45" t="s">
        <v>3327</v>
      </c>
      <c r="F48" s="45" t="s">
        <v>3328</v>
      </c>
      <c r="G48" s="45" t="s">
        <v>3329</v>
      </c>
    </row>
    <row r="49" spans="1:7">
      <c r="A49" s="46" t="s">
        <v>2245</v>
      </c>
      <c r="B49" s="47">
        <v>20.176239931769704</v>
      </c>
      <c r="C49" s="47">
        <v>20.825370013962708</v>
      </c>
      <c r="D49" s="47">
        <v>21.41065123561215</v>
      </c>
      <c r="E49" s="47">
        <v>22.070422794562422</v>
      </c>
      <c r="F49" s="47">
        <v>22.719552876755436</v>
      </c>
      <c r="G49" s="47">
        <v>23.379324435705705</v>
      </c>
    </row>
    <row r="50" spans="1:7">
      <c r="A50" s="46" t="s">
        <v>3330</v>
      </c>
      <c r="B50" s="47">
        <v>21.378726805340364</v>
      </c>
      <c r="C50" s="47">
        <v>22.049139841047896</v>
      </c>
      <c r="D50" s="47">
        <v>22.698269923240915</v>
      </c>
      <c r="E50" s="47">
        <v>23.379324435705705</v>
      </c>
      <c r="F50" s="47">
        <v>24.071020424927774</v>
      </c>
      <c r="G50" s="47">
        <v>24.815923797936147</v>
      </c>
    </row>
    <row r="51" spans="1:7">
      <c r="A51" s="46" t="s">
        <v>3331</v>
      </c>
      <c r="B51" s="47">
        <v>22.740835830269965</v>
      </c>
      <c r="C51" s="47">
        <v>23.464456249763813</v>
      </c>
      <c r="D51" s="47">
        <v>24.188076669257658</v>
      </c>
      <c r="E51" s="47">
        <v>24.890414135236988</v>
      </c>
      <c r="F51" s="47">
        <v>25.645958985002625</v>
      </c>
      <c r="G51" s="47">
        <v>26.422786788282792</v>
      </c>
    </row>
    <row r="52" spans="1:7">
      <c r="A52" s="46" t="s">
        <v>3332</v>
      </c>
      <c r="B52" s="47">
        <v>24.379623250888383</v>
      </c>
      <c r="C52" s="47">
        <v>25.060677763353191</v>
      </c>
      <c r="D52" s="47">
        <v>25.837505566633354</v>
      </c>
      <c r="E52" s="47">
        <v>26.593050416398984</v>
      </c>
      <c r="F52" s="47">
        <v>27.433727080222727</v>
      </c>
      <c r="G52" s="47">
        <v>28.231837837017412</v>
      </c>
    </row>
    <row r="53" spans="1:7">
      <c r="A53" s="46" t="s">
        <v>3333</v>
      </c>
      <c r="B53" s="47">
        <v>26.209957253137539</v>
      </c>
      <c r="C53" s="47">
        <v>27.008068009932224</v>
      </c>
      <c r="D53" s="47">
        <v>27.816820243484177</v>
      </c>
      <c r="E53" s="47">
        <v>28.625572477036123</v>
      </c>
      <c r="F53" s="47">
        <v>29.519456524646174</v>
      </c>
      <c r="G53" s="47">
        <v>30.381416141984435</v>
      </c>
    </row>
    <row r="54" spans="1:7">
      <c r="A54" s="46" t="s">
        <v>2243</v>
      </c>
      <c r="B54" s="47">
        <v>28.274403744046463</v>
      </c>
      <c r="C54" s="47">
        <v>29.104438931112938</v>
      </c>
      <c r="D54" s="47">
        <v>30.008964455480246</v>
      </c>
      <c r="E54" s="47">
        <v>30.93477293336209</v>
      </c>
      <c r="F54" s="47">
        <v>31.84993993448666</v>
      </c>
      <c r="G54" s="47">
        <v>32.786389889125765</v>
      </c>
    </row>
    <row r="55" spans="1:7">
      <c r="A55" s="46" t="s">
        <v>3334</v>
      </c>
      <c r="B55" s="47">
        <v>30.551679770100638</v>
      </c>
      <c r="C55" s="47">
        <v>31.509412678254265</v>
      </c>
      <c r="D55" s="47">
        <v>32.41393820262158</v>
      </c>
      <c r="E55" s="47">
        <v>33.392954064289725</v>
      </c>
      <c r="F55" s="47">
        <v>34.435818786501443</v>
      </c>
      <c r="G55" s="47">
        <v>35.414834648169602</v>
      </c>
    </row>
    <row r="56" spans="1:7">
      <c r="A56" s="46" t="s">
        <v>3335</v>
      </c>
      <c r="B56" s="47">
        <v>33.052426808057334</v>
      </c>
      <c r="C56" s="47">
        <v>34.084650053511794</v>
      </c>
      <c r="D56" s="47">
        <v>35.106231822208983</v>
      </c>
      <c r="E56" s="47">
        <v>36.159738021177972</v>
      </c>
      <c r="F56" s="47">
        <v>37.213244220146962</v>
      </c>
      <c r="G56" s="47">
        <v>38.373165186688581</v>
      </c>
    </row>
    <row r="57" spans="1:7">
      <c r="A57" s="46" t="s">
        <v>3336</v>
      </c>
      <c r="B57" s="47">
        <v>35.829852241702838</v>
      </c>
      <c r="C57" s="47">
        <v>36.883358440671813</v>
      </c>
      <c r="D57" s="47">
        <v>38.000713500184396</v>
      </c>
      <c r="E57" s="47">
        <v>39.128710036454223</v>
      </c>
      <c r="F57" s="47">
        <v>40.309913956510357</v>
      </c>
      <c r="G57" s="47">
        <v>41.523042306838278</v>
      </c>
    </row>
    <row r="58" spans="1:7">
      <c r="A58" s="46" t="s">
        <v>3337</v>
      </c>
      <c r="B58" s="47">
        <v>38.756258349950038</v>
      </c>
      <c r="C58" s="47">
        <v>39.88425488621985</v>
      </c>
      <c r="D58" s="47">
        <v>41.097383236547778</v>
      </c>
      <c r="E58" s="47">
        <v>42.321153063632963</v>
      </c>
      <c r="F58" s="47">
        <v>43.619413228018992</v>
      </c>
      <c r="G58" s="47">
        <v>44.928314869162286</v>
      </c>
    </row>
    <row r="59" spans="1:7">
      <c r="A59" s="46" t="s">
        <v>3338</v>
      </c>
      <c r="B59" s="47">
        <v>41.959342853886042</v>
      </c>
      <c r="C59" s="47">
        <v>43.215037111243014</v>
      </c>
      <c r="D59" s="47">
        <v>44.492014322114514</v>
      </c>
      <c r="E59" s="47">
        <v>45.854123347044116</v>
      </c>
      <c r="F59" s="47">
        <v>47.226873848730982</v>
      </c>
      <c r="G59" s="47">
        <v>48.652831734204149</v>
      </c>
    </row>
    <row r="60" spans="1:7">
      <c r="A60" s="46" t="s">
        <v>3339</v>
      </c>
      <c r="B60" s="47">
        <v>45.428464276753608</v>
      </c>
      <c r="C60" s="47">
        <v>46.779931824925939</v>
      </c>
      <c r="D60" s="47">
        <v>48.184606756884605</v>
      </c>
      <c r="E60" s="47">
        <v>49.610564642357772</v>
      </c>
      <c r="F60" s="47">
        <v>51.111012865131791</v>
      </c>
      <c r="G60" s="47">
        <v>52.643385518177588</v>
      </c>
    </row>
    <row r="62" spans="1:7">
      <c r="A62" s="357" t="s">
        <v>3342</v>
      </c>
      <c r="B62" s="357"/>
      <c r="C62" s="357"/>
      <c r="D62" s="357"/>
      <c r="E62" s="357"/>
      <c r="F62" s="357"/>
      <c r="G62" s="357"/>
    </row>
    <row r="63" spans="1:7">
      <c r="A63" s="357"/>
      <c r="B63" s="357"/>
      <c r="C63" s="357"/>
      <c r="D63" s="357"/>
      <c r="E63" s="357"/>
      <c r="F63" s="357"/>
      <c r="G63" s="357"/>
    </row>
  </sheetData>
  <mergeCells count="8">
    <mergeCell ref="A19:G19"/>
    <mergeCell ref="A33:G33"/>
    <mergeCell ref="A47:G47"/>
    <mergeCell ref="A62:G63"/>
    <mergeCell ref="A1:G1"/>
    <mergeCell ref="A2:G2"/>
    <mergeCell ref="A4:G4"/>
    <mergeCell ref="A5:G5"/>
  </mergeCells>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rowBreaks count="1" manualBreakCount="1">
    <brk id="46"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E44"/>
  <sheetViews>
    <sheetView showGridLines="0" workbookViewId="0">
      <selection activeCell="G7" sqref="G7"/>
    </sheetView>
  </sheetViews>
  <sheetFormatPr defaultColWidth="9.140625" defaultRowHeight="12.75"/>
  <cols>
    <col min="1" max="1" width="5.7109375" style="34" bestFit="1" customWidth="1"/>
    <col min="2" max="5" width="14.7109375" style="34" customWidth="1"/>
    <col min="6" max="16384" width="9.140625" style="34"/>
  </cols>
  <sheetData>
    <row r="1" spans="1:5" ht="15.75">
      <c r="A1" s="352" t="s">
        <v>3313</v>
      </c>
      <c r="B1" s="352"/>
      <c r="C1" s="352"/>
      <c r="D1" s="352"/>
      <c r="E1" s="352"/>
    </row>
    <row r="2" spans="1:5">
      <c r="A2" s="350" t="s">
        <v>3314</v>
      </c>
      <c r="B2" s="350"/>
      <c r="C2" s="350"/>
      <c r="D2" s="350"/>
      <c r="E2" s="350"/>
    </row>
    <row r="3" spans="1:5" ht="38.25">
      <c r="A3" s="35" t="s">
        <v>3292</v>
      </c>
      <c r="B3" s="36" t="s">
        <v>3315</v>
      </c>
      <c r="C3" s="36" t="s">
        <v>3308</v>
      </c>
      <c r="D3" s="36" t="s">
        <v>3308</v>
      </c>
      <c r="E3" s="36" t="s">
        <v>3309</v>
      </c>
    </row>
    <row r="4" spans="1:5">
      <c r="A4" s="42">
        <v>5</v>
      </c>
      <c r="B4" s="40">
        <v>83.886792452830193</v>
      </c>
      <c r="C4" s="40">
        <v>83.886792452830193</v>
      </c>
      <c r="D4" s="40">
        <v>83.886792452830193</v>
      </c>
      <c r="E4" s="39">
        <v>83.886792452830193</v>
      </c>
    </row>
    <row r="5" spans="1:5">
      <c r="A5" s="42">
        <v>6</v>
      </c>
      <c r="B5" s="40">
        <v>87.745283018867923</v>
      </c>
      <c r="C5" s="40">
        <v>87.745283018867923</v>
      </c>
      <c r="D5" s="40">
        <v>87.745283018867923</v>
      </c>
      <c r="E5" s="39">
        <v>87.745283018867923</v>
      </c>
    </row>
    <row r="6" spans="1:5">
      <c r="A6" s="42">
        <v>7</v>
      </c>
      <c r="B6" s="40">
        <v>91.594339622641513</v>
      </c>
      <c r="C6" s="40">
        <v>91.594339622641513</v>
      </c>
      <c r="D6" s="40">
        <v>91.594339622641513</v>
      </c>
      <c r="E6" s="39">
        <v>91.594339622641513</v>
      </c>
    </row>
    <row r="7" spans="1:5">
      <c r="A7" s="42">
        <v>8</v>
      </c>
      <c r="B7" s="40">
        <v>95.433962264150935</v>
      </c>
      <c r="C7" s="40">
        <v>95.433962264150935</v>
      </c>
      <c r="D7" s="40">
        <v>95.433962264150935</v>
      </c>
      <c r="E7" s="39">
        <v>95.433962264150935</v>
      </c>
    </row>
    <row r="8" spans="1:5">
      <c r="A8" s="42">
        <v>9</v>
      </c>
      <c r="B8" s="40">
        <v>99.311320754716974</v>
      </c>
      <c r="C8" s="40">
        <v>99.311320754716974</v>
      </c>
      <c r="D8" s="40">
        <v>99.311320754716974</v>
      </c>
      <c r="E8" s="39">
        <v>99.311320754716974</v>
      </c>
    </row>
    <row r="9" spans="1:5">
      <c r="A9" s="42">
        <v>10</v>
      </c>
      <c r="B9" s="40">
        <v>103.1320754716981</v>
      </c>
      <c r="C9" s="40">
        <v>103.1320754716981</v>
      </c>
      <c r="D9" s="40">
        <v>103.1320754716981</v>
      </c>
      <c r="E9" s="39">
        <v>103.1320754716981</v>
      </c>
    </row>
    <row r="10" spans="1:5">
      <c r="A10" s="42">
        <v>11</v>
      </c>
      <c r="B10" s="40">
        <v>106.99056603773585</v>
      </c>
      <c r="C10" s="40">
        <v>106.99056603773585</v>
      </c>
      <c r="D10" s="40">
        <v>106.99056603773585</v>
      </c>
      <c r="E10" s="39">
        <v>106.99056603773585</v>
      </c>
    </row>
    <row r="11" spans="1:5">
      <c r="A11" s="42">
        <v>12</v>
      </c>
      <c r="B11" s="40">
        <v>110.84905660377358</v>
      </c>
      <c r="C11" s="40">
        <v>110.84905660377358</v>
      </c>
      <c r="D11" s="40">
        <v>110.84905660377358</v>
      </c>
      <c r="E11" s="39">
        <v>110.84905660377358</v>
      </c>
    </row>
    <row r="12" spans="1:5">
      <c r="A12" s="42">
        <v>13</v>
      </c>
      <c r="B12" s="40">
        <v>114.67924528301886</v>
      </c>
      <c r="C12" s="40">
        <v>114.67924528301886</v>
      </c>
      <c r="D12" s="40">
        <v>114.67924528301886</v>
      </c>
      <c r="E12" s="39">
        <v>114.67924528301886</v>
      </c>
    </row>
    <row r="13" spans="1:5">
      <c r="A13" s="42">
        <v>14</v>
      </c>
      <c r="B13" s="40">
        <v>118.54716981132074</v>
      </c>
      <c r="C13" s="40">
        <v>118.54716981132074</v>
      </c>
      <c r="D13" s="40">
        <v>118.54716981132074</v>
      </c>
      <c r="E13" s="39">
        <v>118.54716981132074</v>
      </c>
    </row>
    <row r="14" spans="1:5">
      <c r="A14" s="42">
        <v>15</v>
      </c>
      <c r="B14" s="40">
        <v>122.38679245283018</v>
      </c>
      <c r="C14" s="40">
        <v>122.38679245283018</v>
      </c>
      <c r="D14" s="40">
        <v>122.38679245283018</v>
      </c>
      <c r="E14" s="39">
        <v>122.38679245283018</v>
      </c>
    </row>
    <row r="15" spans="1:5">
      <c r="A15" s="42">
        <v>16</v>
      </c>
      <c r="B15" s="40">
        <v>126.23584905660377</v>
      </c>
      <c r="C15" s="40">
        <v>126.23584905660377</v>
      </c>
      <c r="D15" s="40">
        <v>126.23584905660377</v>
      </c>
      <c r="E15" s="39">
        <v>126.23584905660377</v>
      </c>
    </row>
    <row r="16" spans="1:5">
      <c r="A16" s="42">
        <v>17</v>
      </c>
      <c r="B16" s="40">
        <v>130.10377358490564</v>
      </c>
      <c r="C16" s="40">
        <v>130.10377358490564</v>
      </c>
      <c r="D16" s="40">
        <v>130.10377358490564</v>
      </c>
      <c r="E16" s="39">
        <v>130.10377358490564</v>
      </c>
    </row>
    <row r="17" spans="1:5">
      <c r="A17" s="42">
        <v>18</v>
      </c>
      <c r="B17" s="40">
        <v>133.94339622641508</v>
      </c>
      <c r="C17" s="40">
        <v>133.94339622641508</v>
      </c>
      <c r="D17" s="40">
        <v>133.94339622641508</v>
      </c>
      <c r="E17" s="39">
        <v>133.94339622641508</v>
      </c>
    </row>
    <row r="18" spans="1:5">
      <c r="A18" s="42">
        <v>19</v>
      </c>
      <c r="B18" s="40">
        <v>137.80188679245282</v>
      </c>
      <c r="C18" s="40">
        <v>137.80188679245282</v>
      </c>
      <c r="D18" s="40">
        <v>137.80188679245282</v>
      </c>
      <c r="E18" s="39">
        <v>137.80188679245282</v>
      </c>
    </row>
    <row r="19" spans="1:5">
      <c r="A19" s="42">
        <v>20</v>
      </c>
      <c r="B19" s="40">
        <v>141.66981132075469</v>
      </c>
      <c r="C19" s="40">
        <v>141.66981132075469</v>
      </c>
      <c r="D19" s="40">
        <v>141.66981132075469</v>
      </c>
      <c r="E19" s="39">
        <v>141.66981132075469</v>
      </c>
    </row>
    <row r="20" spans="1:5">
      <c r="A20" s="42">
        <v>21</v>
      </c>
      <c r="B20" s="40">
        <v>145.52830188679243</v>
      </c>
      <c r="C20" s="40">
        <v>145.52830188679243</v>
      </c>
      <c r="D20" s="40">
        <v>145.52830188679243</v>
      </c>
      <c r="E20" s="39">
        <v>145.52830188679243</v>
      </c>
    </row>
    <row r="21" spans="1:5">
      <c r="B21" s="351" t="s">
        <v>3316</v>
      </c>
      <c r="C21" s="351"/>
      <c r="D21" s="351"/>
      <c r="E21" s="351"/>
    </row>
    <row r="22" spans="1:5">
      <c r="B22" s="360" t="s">
        <v>3317</v>
      </c>
      <c r="C22" s="360"/>
      <c r="D22" s="360"/>
      <c r="E22" s="360"/>
    </row>
    <row r="24" spans="1:5" ht="15.75">
      <c r="A24" s="358" t="s">
        <v>3318</v>
      </c>
      <c r="B24" s="358"/>
      <c r="C24" s="358"/>
      <c r="D24" s="358"/>
      <c r="E24" s="358"/>
    </row>
    <row r="25" spans="1:5">
      <c r="A25" s="350" t="s">
        <v>3319</v>
      </c>
      <c r="B25" s="350"/>
    </row>
    <row r="26" spans="1:5">
      <c r="A26" s="35" t="s">
        <v>3292</v>
      </c>
      <c r="B26" s="36" t="s">
        <v>132</v>
      </c>
    </row>
    <row r="27" spans="1:5">
      <c r="A27" s="42">
        <v>5</v>
      </c>
      <c r="B27" s="43">
        <v>40.38461538461538</v>
      </c>
    </row>
    <row r="28" spans="1:5">
      <c r="A28" s="42">
        <v>6</v>
      </c>
      <c r="B28" s="43">
        <v>42.307692307692307</v>
      </c>
    </row>
    <row r="29" spans="1:5">
      <c r="A29" s="42">
        <v>7</v>
      </c>
      <c r="B29" s="43">
        <v>44.230769230769226</v>
      </c>
    </row>
    <row r="30" spans="1:5">
      <c r="A30" s="42">
        <v>8</v>
      </c>
      <c r="B30" s="43">
        <v>46.153846153846153</v>
      </c>
    </row>
    <row r="31" spans="1:5">
      <c r="A31" s="42">
        <v>9</v>
      </c>
      <c r="B31" s="43">
        <v>48.076923076923073</v>
      </c>
    </row>
    <row r="32" spans="1:5">
      <c r="A32" s="42">
        <v>10</v>
      </c>
      <c r="B32" s="43">
        <v>50</v>
      </c>
    </row>
    <row r="33" spans="1:2">
      <c r="A33" s="42">
        <v>11</v>
      </c>
      <c r="B33" s="43">
        <v>50.96153846153846</v>
      </c>
    </row>
    <row r="34" spans="1:2">
      <c r="A34" s="42">
        <v>12</v>
      </c>
      <c r="B34" s="43">
        <v>52.88461538461538</v>
      </c>
    </row>
    <row r="35" spans="1:2">
      <c r="A35" s="42">
        <v>13</v>
      </c>
      <c r="B35" s="43">
        <v>54.807692307692307</v>
      </c>
    </row>
    <row r="36" spans="1:2">
      <c r="A36" s="42">
        <v>14</v>
      </c>
      <c r="B36" s="43">
        <v>56.730769230769226</v>
      </c>
    </row>
    <row r="37" spans="1:2">
      <c r="A37" s="42">
        <v>15</v>
      </c>
      <c r="B37" s="43">
        <v>58.653846153846153</v>
      </c>
    </row>
    <row r="38" spans="1:2">
      <c r="A38" s="42">
        <v>16</v>
      </c>
      <c r="B38" s="43">
        <v>60.576923076923073</v>
      </c>
    </row>
    <row r="39" spans="1:2">
      <c r="A39" s="42">
        <v>17</v>
      </c>
      <c r="B39" s="43">
        <v>62.5</v>
      </c>
    </row>
    <row r="40" spans="1:2">
      <c r="A40" s="42">
        <v>18</v>
      </c>
      <c r="B40" s="43">
        <v>64.42307692307692</v>
      </c>
    </row>
    <row r="41" spans="1:2">
      <c r="A41" s="42">
        <v>19</v>
      </c>
      <c r="B41" s="43">
        <v>66.34615384615384</v>
      </c>
    </row>
    <row r="42" spans="1:2">
      <c r="A42" s="42">
        <v>20</v>
      </c>
      <c r="B42" s="43">
        <v>68.269230769230774</v>
      </c>
    </row>
    <row r="43" spans="1:2">
      <c r="A43" s="42">
        <v>21</v>
      </c>
      <c r="B43" s="43">
        <v>70.192307692307693</v>
      </c>
    </row>
    <row r="44" spans="1:2">
      <c r="A44" s="34" t="s">
        <v>3320</v>
      </c>
    </row>
  </sheetData>
  <mergeCells count="6">
    <mergeCell ref="A25:B25"/>
    <mergeCell ref="A1:E1"/>
    <mergeCell ref="A2:E2"/>
    <mergeCell ref="B21:E21"/>
    <mergeCell ref="B22:E22"/>
    <mergeCell ref="A24:E24"/>
  </mergeCells>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J12"/>
  <sheetViews>
    <sheetView workbookViewId="0">
      <selection activeCell="C7" sqref="C7"/>
    </sheetView>
  </sheetViews>
  <sheetFormatPr defaultColWidth="9.140625" defaultRowHeight="12.75"/>
  <cols>
    <col min="1" max="1" width="5.7109375" style="34" bestFit="1" customWidth="1"/>
    <col min="2" max="7" width="10.42578125" style="34" customWidth="1"/>
    <col min="8" max="16384" width="9.140625" style="34"/>
  </cols>
  <sheetData>
    <row r="1" spans="1:10" ht="15.75">
      <c r="A1" s="358" t="s">
        <v>3343</v>
      </c>
      <c r="B1" s="358"/>
      <c r="C1" s="358"/>
      <c r="D1" s="358"/>
      <c r="E1" s="358"/>
      <c r="F1" s="358"/>
      <c r="G1" s="358"/>
      <c r="H1" s="358"/>
      <c r="I1" s="358"/>
      <c r="J1" s="358"/>
    </row>
    <row r="2" spans="1:10" ht="15">
      <c r="A2" s="256"/>
      <c r="B2" s="361" t="s">
        <v>3344</v>
      </c>
      <c r="C2" s="361"/>
      <c r="D2" s="257"/>
    </row>
    <row r="3" spans="1:10" ht="15">
      <c r="A3" s="266" t="s">
        <v>3323</v>
      </c>
      <c r="B3" s="258"/>
      <c r="C3" s="258"/>
      <c r="D3" s="258"/>
    </row>
    <row r="4" spans="1:10" ht="15">
      <c r="A4" s="267"/>
      <c r="B4" s="258" t="s">
        <v>3345</v>
      </c>
      <c r="C4" s="258" t="s">
        <v>3346</v>
      </c>
      <c r="D4" s="258" t="s">
        <v>3347</v>
      </c>
    </row>
    <row r="5" spans="1:10" ht="15">
      <c r="A5" s="259">
        <v>2</v>
      </c>
      <c r="B5" s="260">
        <v>15</v>
      </c>
      <c r="C5" s="260">
        <v>17.47</v>
      </c>
      <c r="D5" s="260">
        <v>20.81</v>
      </c>
    </row>
    <row r="6" spans="1:10" ht="15">
      <c r="A6" s="261">
        <v>3</v>
      </c>
      <c r="B6" s="262">
        <v>15</v>
      </c>
      <c r="C6" s="262">
        <v>18.22</v>
      </c>
      <c r="D6" s="262">
        <v>22.09</v>
      </c>
    </row>
    <row r="7" spans="1:10" ht="15">
      <c r="A7" s="259">
        <v>4</v>
      </c>
      <c r="B7" s="263">
        <v>15.31</v>
      </c>
      <c r="C7" s="263">
        <v>19.440000000000001</v>
      </c>
      <c r="D7" s="263">
        <v>23.56</v>
      </c>
    </row>
    <row r="8" spans="1:10" ht="15">
      <c r="A8" s="261">
        <v>5</v>
      </c>
      <c r="B8" s="262">
        <v>16.440000000000001</v>
      </c>
      <c r="C8" s="262">
        <v>20.87</v>
      </c>
      <c r="D8" s="262">
        <v>25.29</v>
      </c>
    </row>
    <row r="9" spans="1:10" ht="15">
      <c r="A9" s="259">
        <v>6</v>
      </c>
      <c r="B9" s="263">
        <v>18.079999999999998</v>
      </c>
      <c r="C9" s="263">
        <v>22.95</v>
      </c>
      <c r="D9" s="263">
        <v>27.82</v>
      </c>
    </row>
    <row r="10" spans="1:10" ht="15">
      <c r="A10" s="261">
        <v>7</v>
      </c>
      <c r="B10" s="262">
        <v>19.89</v>
      </c>
      <c r="C10" s="262">
        <v>25.24</v>
      </c>
      <c r="D10" s="262">
        <v>30.6</v>
      </c>
    </row>
    <row r="11" spans="1:10" ht="15">
      <c r="A11" s="259">
        <v>8</v>
      </c>
      <c r="B11" s="263">
        <v>23.66</v>
      </c>
      <c r="C11" s="263">
        <v>30.04</v>
      </c>
      <c r="D11" s="263">
        <v>36.409999999999997</v>
      </c>
    </row>
    <row r="12" spans="1:10" ht="15">
      <c r="A12" s="264">
        <v>9</v>
      </c>
      <c r="B12" s="265">
        <v>27.87</v>
      </c>
      <c r="C12" s="265">
        <v>35.369999999999997</v>
      </c>
      <c r="D12" s="265">
        <v>42.87</v>
      </c>
    </row>
  </sheetData>
  <mergeCells count="2">
    <mergeCell ref="A1:J1"/>
    <mergeCell ref="B2:C2"/>
  </mergeCells>
  <conditionalFormatting sqref="B5:D5 B7:D7 B9:D9 B11:D11">
    <cfRule type="expression" dxfId="30" priority="1">
      <formula>#REF!=2020</formula>
    </cfRule>
    <cfRule type="expression" dxfId="29" priority="2">
      <formula>#REF!=2019</formula>
    </cfRule>
    <cfRule type="expression" dxfId="28" priority="3">
      <formula>#REF!=2018</formula>
    </cfRule>
  </conditionalFormatting>
  <conditionalFormatting sqref="A5 A7 A9 A11">
    <cfRule type="expression" dxfId="27" priority="4">
      <formula>#REF!=2020</formula>
    </cfRule>
    <cfRule type="expression" dxfId="26" priority="5">
      <formula>#REF!=2019</formula>
    </cfRule>
    <cfRule type="expression" dxfId="25" priority="6">
      <formula>#REF!=2018</formula>
    </cfRule>
  </conditionalFormatting>
  <printOptions horizontalCentered="1"/>
  <pageMargins left="0.25" right="0.25" top="1" bottom="1" header="0.3" footer="0.3"/>
  <pageSetup fitToHeight="0" orientation="portrait" r:id="rId1"/>
  <headerFooter>
    <oddHeader>&amp;L&amp;G&amp;C&amp;"Arial,Bold"&amp;10Humber College
Bargained Pay Grids&amp;R&amp;"Arial,Regular"&amp;10As of: 2018/12/13</oddHeader>
    <oddFooter>&amp;L&amp;"Arial,Regular"&amp;10Humber College
Human Resources&amp;C&amp;"Arial,Regular"&amp;10&amp;P/&amp;N&amp;R&amp;"Arial,Regular"&amp;10Printed: &amp;D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PAF</vt:lpstr>
      <vt:lpstr>OTP | PayrollUseOnly</vt:lpstr>
      <vt:lpstr>EL</vt:lpstr>
      <vt:lpstr>FTAcademic</vt:lpstr>
      <vt:lpstr>PL</vt:lpstr>
      <vt:lpstr>Clinical</vt:lpstr>
      <vt:lpstr>FTSupport</vt:lpstr>
      <vt:lpstr>PTAcademic</vt:lpstr>
      <vt:lpstr>PTSupport</vt:lpstr>
      <vt:lpstr>Faculty - PT Coun &amp; Lib</vt:lpstr>
      <vt:lpstr>FOAPs</vt:lpstr>
      <vt:lpstr>Terminated_FOAPs</vt:lpstr>
      <vt:lpstr>Config</vt:lpstr>
      <vt:lpstr>Colours</vt:lpstr>
      <vt:lpstr>AT</vt:lpstr>
      <vt:lpstr>ES</vt:lpstr>
      <vt:lpstr>FWT</vt:lpstr>
      <vt:lpstr>Hon</vt:lpstr>
      <vt:lpstr>Inv</vt:lpstr>
      <vt:lpstr>MT</vt:lpstr>
      <vt:lpstr>NT</vt:lpstr>
      <vt:lpstr>OSR</vt:lpstr>
      <vt:lpstr>OT</vt:lpstr>
      <vt:lpstr>OTSeven</vt:lpstr>
      <vt:lpstr>PM</vt:lpstr>
      <vt:lpstr>Clinical!Print_Area</vt:lpstr>
      <vt:lpstr>'Faculty - PT Coun &amp; Lib'!Print_Area</vt:lpstr>
      <vt:lpstr>FTAcademic!Print_Area</vt:lpstr>
      <vt:lpstr>FTSupport!Print_Area</vt:lpstr>
      <vt:lpstr>PAF!Print_Area</vt:lpstr>
      <vt:lpstr>PL!Print_Area</vt:lpstr>
      <vt:lpstr>PTAcademic!Print_Area</vt:lpstr>
      <vt:lpstr>PTSupport!Print_Area</vt:lpstr>
      <vt:lpstr>FTSupport!Print_Titles</vt:lpstr>
      <vt:lpstr>PTSupport!Print_Titles</vt:lpstr>
      <vt:lpstr>PW</vt:lpstr>
      <vt:lpstr>re</vt:lpstr>
      <vt:lpstr>SPE</vt:lpstr>
      <vt:lpstr>SPLH</vt:lpstr>
      <vt:lpstr>SPM</vt:lpstr>
      <vt:lpstr>WTO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2020-10-21T13:58:05Z</dcterms:created>
  <dcterms:modified xsi:type="dcterms:W3CDTF">2022-01-04T19:00:28Z</dcterms:modified>
</cp:coreProperties>
</file>